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20 - Vozovka" sheetId="2" r:id="rId2"/>
    <sheet name="SO 121 - Chodníky" sheetId="3" r:id="rId3"/>
    <sheet name="SO 310 - Jednotná kanaliz..." sheetId="4" r:id="rId4"/>
    <sheet name="SO 311 - Dešťová kanaliza..." sheetId="5" r:id="rId5"/>
    <sheet name="SO 312 - Splašková kanali..." sheetId="6" r:id="rId6"/>
    <sheet name="SO 320 - Vodovodní řad 3 ..." sheetId="7" r:id="rId7"/>
    <sheet name="SO 321 - Vodovodní řad 1 ..." sheetId="8" r:id="rId8"/>
    <sheet name="SO 330 - Odvodnění komuni..." sheetId="9" r:id="rId9"/>
    <sheet name="SO 352 - Vodovodní přípoj..." sheetId="10" r:id="rId10"/>
    <sheet name="SO 362 - Kanalizační příp..." sheetId="11" r:id="rId11"/>
    <sheet name="VRN1 - VRN Město " sheetId="12" r:id="rId12"/>
    <sheet name="VRN2 - VRN SÚS" sheetId="13" r:id="rId13"/>
  </sheets>
  <definedNames>
    <definedName name="_xlnm.Print_Area" localSheetId="0">'Rekapitulace stavby'!$D$4:$AO$76,'Rekapitulace stavby'!$C$82:$AQ$107</definedName>
    <definedName name="_xlnm.Print_Titles" localSheetId="0">'Rekapitulace stavby'!$92:$92</definedName>
    <definedName name="_xlnm._FilterDatabase" localSheetId="1" hidden="1">'SO 120 - Vozovka'!$C$123:$K$312</definedName>
    <definedName name="_xlnm.Print_Area" localSheetId="1">'SO 120 - Vozovka'!$C$4:$J$76,'SO 120 - Vozovka'!$C$82:$J$105,'SO 120 - Vozovka'!$C$111:$K$312</definedName>
    <definedName name="_xlnm.Print_Titles" localSheetId="1">'SO 120 - Vozovka'!$123:$123</definedName>
    <definedName name="_xlnm._FilterDatabase" localSheetId="2" hidden="1">'SO 121 - Chodníky'!$C$120:$K$204</definedName>
    <definedName name="_xlnm.Print_Area" localSheetId="2">'SO 121 - Chodníky'!$C$4:$J$76,'SO 121 - Chodníky'!$C$82:$J$102,'SO 121 - Chodníky'!$C$108:$K$204</definedName>
    <definedName name="_xlnm.Print_Titles" localSheetId="2">'SO 121 - Chodníky'!$120:$120</definedName>
    <definedName name="_xlnm._FilterDatabase" localSheetId="3" hidden="1">'SO 310 - Jednotná kanaliz...'!$C$124:$K$374</definedName>
    <definedName name="_xlnm.Print_Area" localSheetId="3">'SO 310 - Jednotná kanaliz...'!$C$4:$J$76,'SO 310 - Jednotná kanaliz...'!$C$82:$J$106,'SO 310 - Jednotná kanaliz...'!$C$112:$K$374</definedName>
    <definedName name="_xlnm.Print_Titles" localSheetId="3">'SO 310 - Jednotná kanaliz...'!$124:$124</definedName>
    <definedName name="_xlnm._FilterDatabase" localSheetId="4" hidden="1">'SO 311 - Dešťová kanaliza...'!$C$124:$K$456</definedName>
    <definedName name="_xlnm.Print_Area" localSheetId="4">'SO 311 - Dešťová kanaliza...'!$C$4:$J$76,'SO 311 - Dešťová kanaliza...'!$C$82:$J$106,'SO 311 - Dešťová kanaliza...'!$C$112:$K$456</definedName>
    <definedName name="_xlnm.Print_Titles" localSheetId="4">'SO 311 - Dešťová kanaliza...'!$124:$124</definedName>
    <definedName name="_xlnm._FilterDatabase" localSheetId="5" hidden="1">'SO 312 - Splašková kanali...'!$C$123:$K$285</definedName>
    <definedName name="_xlnm.Print_Area" localSheetId="5">'SO 312 - Splašková kanali...'!$C$4:$J$76,'SO 312 - Splašková kanali...'!$C$82:$J$105,'SO 312 - Splašková kanali...'!$C$111:$K$285</definedName>
    <definedName name="_xlnm.Print_Titles" localSheetId="5">'SO 312 - Splašková kanali...'!$123:$123</definedName>
    <definedName name="_xlnm._FilterDatabase" localSheetId="6" hidden="1">'SO 320 - Vodovodní řad 3 ...'!$C$123:$K$425</definedName>
    <definedName name="_xlnm.Print_Area" localSheetId="6">'SO 320 - Vodovodní řad 3 ...'!$C$4:$J$76,'SO 320 - Vodovodní řad 3 ...'!$C$82:$J$105,'SO 320 - Vodovodní řad 3 ...'!$C$111:$K$425</definedName>
    <definedName name="_xlnm.Print_Titles" localSheetId="6">'SO 320 - Vodovodní řad 3 ...'!$123:$123</definedName>
    <definedName name="_xlnm._FilterDatabase" localSheetId="7" hidden="1">'SO 321 - Vodovodní řad 1 ...'!$C$122:$K$341</definedName>
    <definedName name="_xlnm.Print_Area" localSheetId="7">'SO 321 - Vodovodní řad 1 ...'!$C$4:$J$76,'SO 321 - Vodovodní řad 1 ...'!$C$82:$J$104,'SO 321 - Vodovodní řad 1 ...'!$C$110:$K$341</definedName>
    <definedName name="_xlnm.Print_Titles" localSheetId="7">'SO 321 - Vodovodní řad 1 ...'!$122:$122</definedName>
    <definedName name="_xlnm._FilterDatabase" localSheetId="8" hidden="1">'SO 330 - Odvodnění komuni...'!$C$120:$K$189</definedName>
    <definedName name="_xlnm.Print_Area" localSheetId="8">'SO 330 - Odvodnění komuni...'!$C$4:$J$76,'SO 330 - Odvodnění komuni...'!$C$82:$J$102,'SO 330 - Odvodnění komuni...'!$C$108:$K$189</definedName>
    <definedName name="_xlnm.Print_Titles" localSheetId="8">'SO 330 - Odvodnění komuni...'!$120:$120</definedName>
    <definedName name="_xlnm._FilterDatabase" localSheetId="9" hidden="1">'SO 352 - Vodovodní přípoj...'!$C$120:$K$260</definedName>
    <definedName name="_xlnm.Print_Area" localSheetId="9">'SO 352 - Vodovodní přípoj...'!$C$4:$J$76,'SO 352 - Vodovodní přípoj...'!$C$82:$J$102,'SO 352 - Vodovodní přípoj...'!$C$108:$K$260</definedName>
    <definedName name="_xlnm.Print_Titles" localSheetId="9">'SO 352 - Vodovodní přípoj...'!$120:$120</definedName>
    <definedName name="_xlnm._FilterDatabase" localSheetId="10" hidden="1">'SO 362 - Kanalizační příp...'!$C$121:$K$273</definedName>
    <definedName name="_xlnm.Print_Area" localSheetId="10">'SO 362 - Kanalizační příp...'!$C$4:$J$76,'SO 362 - Kanalizační příp...'!$C$82:$J$103,'SO 362 - Kanalizační příp...'!$C$109:$K$273</definedName>
    <definedName name="_xlnm.Print_Titles" localSheetId="10">'SO 362 - Kanalizační příp...'!$121:$121</definedName>
    <definedName name="_xlnm._FilterDatabase" localSheetId="11" hidden="1">'VRN1 - VRN Město '!$C$119:$K$143</definedName>
    <definedName name="_xlnm.Print_Area" localSheetId="11">'VRN1 - VRN Město '!$C$4:$J$76,'VRN1 - VRN Město '!$C$82:$J$101,'VRN1 - VRN Město '!$C$107:$K$143</definedName>
    <definedName name="_xlnm.Print_Titles" localSheetId="11">'VRN1 - VRN Město '!$119:$119</definedName>
    <definedName name="_xlnm._FilterDatabase" localSheetId="12" hidden="1">'VRN2 - VRN SÚS'!$C$119:$K$143</definedName>
    <definedName name="_xlnm.Print_Area" localSheetId="12">'VRN2 - VRN SÚS'!$C$4:$J$76,'VRN2 - VRN SÚS'!$C$82:$J$101,'VRN2 - VRN SÚS'!$C$107:$K$143</definedName>
    <definedName name="_xlnm.Print_Titles" localSheetId="12">'VRN2 - VRN SÚS'!$119:$119</definedName>
  </definedNames>
  <calcPr/>
</workbook>
</file>

<file path=xl/calcChain.xml><?xml version="1.0" encoding="utf-8"?>
<calcChain xmlns="http://schemas.openxmlformats.org/spreadsheetml/2006/main">
  <c i="13" r="J37"/>
  <c r="J36"/>
  <c i="1" r="AY106"/>
  <c i="13" r="J35"/>
  <c i="1" r="AX106"/>
  <c i="13" r="BI141"/>
  <c r="BH141"/>
  <c r="BG141"/>
  <c r="BF141"/>
  <c r="T141"/>
  <c r="T140"/>
  <c r="R141"/>
  <c r="R140"/>
  <c r="P141"/>
  <c r="P140"/>
  <c r="BK141"/>
  <c r="BK140"/>
  <c r="J140"/>
  <c r="J141"/>
  <c r="BE141"/>
  <c r="J100"/>
  <c r="BI137"/>
  <c r="BH137"/>
  <c r="BG137"/>
  <c r="BF137"/>
  <c r="T137"/>
  <c r="R137"/>
  <c r="P137"/>
  <c r="BK137"/>
  <c r="J137"/>
  <c r="BE137"/>
  <c r="BI134"/>
  <c r="BH134"/>
  <c r="BG134"/>
  <c r="BF134"/>
  <c r="T134"/>
  <c r="R134"/>
  <c r="P134"/>
  <c r="BK134"/>
  <c r="J134"/>
  <c r="BE134"/>
  <c r="BI131"/>
  <c r="BH131"/>
  <c r="BG131"/>
  <c r="BF131"/>
  <c r="T131"/>
  <c r="T130"/>
  <c r="R131"/>
  <c r="R130"/>
  <c r="P131"/>
  <c r="P130"/>
  <c r="BK131"/>
  <c r="BK130"/>
  <c r="J130"/>
  <c r="J131"/>
  <c r="BE131"/>
  <c r="J99"/>
  <c r="BI129"/>
  <c r="BH129"/>
  <c r="BG129"/>
  <c r="BF129"/>
  <c r="T129"/>
  <c r="R129"/>
  <c r="P129"/>
  <c r="BK129"/>
  <c r="J129"/>
  <c r="BE129"/>
  <c r="BI128"/>
  <c r="BH128"/>
  <c r="BG128"/>
  <c r="BF128"/>
  <c r="T128"/>
  <c r="R128"/>
  <c r="P128"/>
  <c r="BK128"/>
  <c r="J128"/>
  <c r="BE128"/>
  <c r="BI127"/>
  <c r="BH127"/>
  <c r="BG127"/>
  <c r="BF127"/>
  <c r="T127"/>
  <c r="R127"/>
  <c r="P127"/>
  <c r="BK127"/>
  <c r="J127"/>
  <c r="BE127"/>
  <c r="BI124"/>
  <c r="BH124"/>
  <c r="BG124"/>
  <c r="BF124"/>
  <c r="T124"/>
  <c r="R124"/>
  <c r="P124"/>
  <c r="BK124"/>
  <c r="J124"/>
  <c r="BE124"/>
  <c r="BI123"/>
  <c r="F37"/>
  <c i="1" r="BD106"/>
  <c i="13" r="BH123"/>
  <c r="F36"/>
  <c i="1" r="BC106"/>
  <c i="13" r="BG123"/>
  <c r="F35"/>
  <c i="1" r="BB106"/>
  <c i="13" r="BF123"/>
  <c r="J34"/>
  <c i="1" r="AW106"/>
  <c i="13" r="F34"/>
  <c i="1" r="BA106"/>
  <c i="13" r="T123"/>
  <c r="T122"/>
  <c r="T121"/>
  <c r="T120"/>
  <c r="R123"/>
  <c r="R122"/>
  <c r="R121"/>
  <c r="R120"/>
  <c r="P123"/>
  <c r="P122"/>
  <c r="P121"/>
  <c r="P120"/>
  <c i="1" r="AU106"/>
  <c i="13" r="BK123"/>
  <c r="BK122"/>
  <c r="J122"/>
  <c r="BK121"/>
  <c r="J121"/>
  <c r="BK120"/>
  <c r="J120"/>
  <c r="J96"/>
  <c r="J30"/>
  <c i="1" r="AG106"/>
  <c i="13" r="J123"/>
  <c r="BE123"/>
  <c r="J33"/>
  <c i="1" r="AV106"/>
  <c i="13" r="F33"/>
  <c i="1" r="AZ106"/>
  <c i="13" r="J98"/>
  <c r="J97"/>
  <c r="F114"/>
  <c r="E112"/>
  <c r="F89"/>
  <c r="E87"/>
  <c r="J39"/>
  <c r="J24"/>
  <c r="E24"/>
  <c r="J117"/>
  <c r="J92"/>
  <c r="J23"/>
  <c r="J21"/>
  <c r="E21"/>
  <c r="J116"/>
  <c r="J91"/>
  <c r="J20"/>
  <c r="J18"/>
  <c r="E18"/>
  <c r="F117"/>
  <c r="F92"/>
  <c r="J17"/>
  <c r="J15"/>
  <c r="E15"/>
  <c r="F116"/>
  <c r="F91"/>
  <c r="J14"/>
  <c r="J12"/>
  <c r="J114"/>
  <c r="J89"/>
  <c r="E7"/>
  <c r="E110"/>
  <c r="E85"/>
  <c i="12" r="J37"/>
  <c r="J36"/>
  <c i="1" r="AY105"/>
  <c i="12" r="J35"/>
  <c i="1" r="AX105"/>
  <c i="12" r="BI141"/>
  <c r="BH141"/>
  <c r="BG141"/>
  <c r="BF141"/>
  <c r="T141"/>
  <c r="T140"/>
  <c r="R141"/>
  <c r="R140"/>
  <c r="P141"/>
  <c r="P140"/>
  <c r="BK141"/>
  <c r="BK140"/>
  <c r="J140"/>
  <c r="J141"/>
  <c r="BE141"/>
  <c r="J100"/>
  <c r="BI137"/>
  <c r="BH137"/>
  <c r="BG137"/>
  <c r="BF137"/>
  <c r="T137"/>
  <c r="R137"/>
  <c r="P137"/>
  <c r="BK137"/>
  <c r="J137"/>
  <c r="BE137"/>
  <c r="BI134"/>
  <c r="BH134"/>
  <c r="BG134"/>
  <c r="BF134"/>
  <c r="T134"/>
  <c r="R134"/>
  <c r="P134"/>
  <c r="BK134"/>
  <c r="J134"/>
  <c r="BE134"/>
  <c r="BI131"/>
  <c r="BH131"/>
  <c r="BG131"/>
  <c r="BF131"/>
  <c r="T131"/>
  <c r="T130"/>
  <c r="R131"/>
  <c r="R130"/>
  <c r="P131"/>
  <c r="P130"/>
  <c r="BK131"/>
  <c r="BK130"/>
  <c r="J130"/>
  <c r="J131"/>
  <c r="BE131"/>
  <c r="J99"/>
  <c r="BI129"/>
  <c r="BH129"/>
  <c r="BG129"/>
  <c r="BF129"/>
  <c r="T129"/>
  <c r="R129"/>
  <c r="P129"/>
  <c r="BK129"/>
  <c r="J129"/>
  <c r="BE129"/>
  <c r="BI128"/>
  <c r="BH128"/>
  <c r="BG128"/>
  <c r="BF128"/>
  <c r="T128"/>
  <c r="R128"/>
  <c r="P128"/>
  <c r="BK128"/>
  <c r="J128"/>
  <c r="BE128"/>
  <c r="BI127"/>
  <c r="BH127"/>
  <c r="BG127"/>
  <c r="BF127"/>
  <c r="T127"/>
  <c r="R127"/>
  <c r="P127"/>
  <c r="BK127"/>
  <c r="J127"/>
  <c r="BE127"/>
  <c r="BI124"/>
  <c r="BH124"/>
  <c r="BG124"/>
  <c r="BF124"/>
  <c r="T124"/>
  <c r="R124"/>
  <c r="P124"/>
  <c r="BK124"/>
  <c r="J124"/>
  <c r="BE124"/>
  <c r="BI123"/>
  <c r="F37"/>
  <c i="1" r="BD105"/>
  <c i="12" r="BH123"/>
  <c r="F36"/>
  <c i="1" r="BC105"/>
  <c i="12" r="BG123"/>
  <c r="F35"/>
  <c i="1" r="BB105"/>
  <c i="12" r="BF123"/>
  <c r="J34"/>
  <c i="1" r="AW105"/>
  <c i="12" r="F34"/>
  <c i="1" r="BA105"/>
  <c i="12" r="T123"/>
  <c r="T122"/>
  <c r="T121"/>
  <c r="T120"/>
  <c r="R123"/>
  <c r="R122"/>
  <c r="R121"/>
  <c r="R120"/>
  <c r="P123"/>
  <c r="P122"/>
  <c r="P121"/>
  <c r="P120"/>
  <c i="1" r="AU105"/>
  <c i="12" r="BK123"/>
  <c r="BK122"/>
  <c r="J122"/>
  <c r="BK121"/>
  <c r="J121"/>
  <c r="BK120"/>
  <c r="J120"/>
  <c r="J96"/>
  <c r="J30"/>
  <c i="1" r="AG105"/>
  <c i="12" r="J123"/>
  <c r="BE123"/>
  <c r="J33"/>
  <c i="1" r="AV105"/>
  <c i="12" r="F33"/>
  <c i="1" r="AZ105"/>
  <c i="12" r="J98"/>
  <c r="J97"/>
  <c r="F114"/>
  <c r="E112"/>
  <c r="F89"/>
  <c r="E87"/>
  <c r="J39"/>
  <c r="J24"/>
  <c r="E24"/>
  <c r="J117"/>
  <c r="J92"/>
  <c r="J23"/>
  <c r="J21"/>
  <c r="E21"/>
  <c r="J116"/>
  <c r="J91"/>
  <c r="J20"/>
  <c r="J18"/>
  <c r="E18"/>
  <c r="F117"/>
  <c r="F92"/>
  <c r="J17"/>
  <c r="J15"/>
  <c r="E15"/>
  <c r="F116"/>
  <c r="F91"/>
  <c r="J14"/>
  <c r="J12"/>
  <c r="J114"/>
  <c r="J89"/>
  <c r="E7"/>
  <c r="E110"/>
  <c r="E85"/>
  <c i="11" r="J37"/>
  <c r="J36"/>
  <c i="1" r="AY104"/>
  <c i="11" r="J35"/>
  <c i="1" r="AX104"/>
  <c i="11" r="BI273"/>
  <c r="BH273"/>
  <c r="BG273"/>
  <c r="BF273"/>
  <c r="T273"/>
  <c r="T272"/>
  <c r="R273"/>
  <c r="R272"/>
  <c r="P273"/>
  <c r="P272"/>
  <c r="BK273"/>
  <c r="BK272"/>
  <c r="J272"/>
  <c r="J273"/>
  <c r="BE273"/>
  <c r="J102"/>
  <c r="BI270"/>
  <c r="BH270"/>
  <c r="BG270"/>
  <c r="BF270"/>
  <c r="T270"/>
  <c r="R270"/>
  <c r="P270"/>
  <c r="BK270"/>
  <c r="J270"/>
  <c r="BE270"/>
  <c r="BI268"/>
  <c r="BH268"/>
  <c r="BG268"/>
  <c r="BF268"/>
  <c r="T268"/>
  <c r="R268"/>
  <c r="P268"/>
  <c r="BK268"/>
  <c r="J268"/>
  <c r="BE268"/>
  <c r="BI266"/>
  <c r="BH266"/>
  <c r="BG266"/>
  <c r="BF266"/>
  <c r="T266"/>
  <c r="R266"/>
  <c r="P266"/>
  <c r="BK266"/>
  <c r="J266"/>
  <c r="BE266"/>
  <c r="BI264"/>
  <c r="BH264"/>
  <c r="BG264"/>
  <c r="BF264"/>
  <c r="T264"/>
  <c r="R264"/>
  <c r="P264"/>
  <c r="BK264"/>
  <c r="J264"/>
  <c r="BE264"/>
  <c r="BI262"/>
  <c r="BH262"/>
  <c r="BG262"/>
  <c r="BF262"/>
  <c r="T262"/>
  <c r="R262"/>
  <c r="P262"/>
  <c r="BK262"/>
  <c r="J262"/>
  <c r="BE262"/>
  <c r="BI260"/>
  <c r="BH260"/>
  <c r="BG260"/>
  <c r="BF260"/>
  <c r="T260"/>
  <c r="R260"/>
  <c r="P260"/>
  <c r="BK260"/>
  <c r="J260"/>
  <c r="BE260"/>
  <c r="BI258"/>
  <c r="BH258"/>
  <c r="BG258"/>
  <c r="BF258"/>
  <c r="T258"/>
  <c r="T257"/>
  <c r="R258"/>
  <c r="R257"/>
  <c r="P258"/>
  <c r="P257"/>
  <c r="BK258"/>
  <c r="BK257"/>
  <c r="J257"/>
  <c r="J258"/>
  <c r="BE258"/>
  <c r="J101"/>
  <c r="BI255"/>
  <c r="BH255"/>
  <c r="BG255"/>
  <c r="BF255"/>
  <c r="T255"/>
  <c r="R255"/>
  <c r="P255"/>
  <c r="BK255"/>
  <c r="J255"/>
  <c r="BE255"/>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45"/>
  <c r="BH245"/>
  <c r="BG245"/>
  <c r="BF245"/>
  <c r="T245"/>
  <c r="R245"/>
  <c r="P245"/>
  <c r="BK245"/>
  <c r="J245"/>
  <c r="BE245"/>
  <c r="BI243"/>
  <c r="BH243"/>
  <c r="BG243"/>
  <c r="BF243"/>
  <c r="T243"/>
  <c r="R243"/>
  <c r="P243"/>
  <c r="BK243"/>
  <c r="J243"/>
  <c r="BE243"/>
  <c r="BI241"/>
  <c r="BH241"/>
  <c r="BG241"/>
  <c r="BF241"/>
  <c r="T241"/>
  <c r="T240"/>
  <c r="R241"/>
  <c r="R240"/>
  <c r="P241"/>
  <c r="P240"/>
  <c r="BK241"/>
  <c r="BK240"/>
  <c r="J240"/>
  <c r="J241"/>
  <c r="BE241"/>
  <c r="J100"/>
  <c r="BI237"/>
  <c r="BH237"/>
  <c r="BG237"/>
  <c r="BF237"/>
  <c r="T237"/>
  <c r="T236"/>
  <c r="R237"/>
  <c r="R236"/>
  <c r="P237"/>
  <c r="P236"/>
  <c r="BK237"/>
  <c r="BK236"/>
  <c r="J236"/>
  <c r="J237"/>
  <c r="BE237"/>
  <c r="J99"/>
  <c r="BI234"/>
  <c r="BH234"/>
  <c r="BG234"/>
  <c r="BF234"/>
  <c r="T234"/>
  <c r="R234"/>
  <c r="P234"/>
  <c r="BK234"/>
  <c r="J234"/>
  <c r="BE234"/>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1"/>
  <c r="BH221"/>
  <c r="BG221"/>
  <c r="BF221"/>
  <c r="T221"/>
  <c r="R221"/>
  <c r="P221"/>
  <c r="BK221"/>
  <c r="J221"/>
  <c r="BE221"/>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79"/>
  <c r="BH179"/>
  <c r="BG179"/>
  <c r="BF179"/>
  <c r="T179"/>
  <c r="R179"/>
  <c r="P179"/>
  <c r="BK179"/>
  <c r="J179"/>
  <c r="BE179"/>
  <c r="BI174"/>
  <c r="BH174"/>
  <c r="BG174"/>
  <c r="BF174"/>
  <c r="T174"/>
  <c r="R174"/>
  <c r="P174"/>
  <c r="BK174"/>
  <c r="J174"/>
  <c r="BE174"/>
  <c r="BI172"/>
  <c r="BH172"/>
  <c r="BG172"/>
  <c r="BF172"/>
  <c r="T172"/>
  <c r="R172"/>
  <c r="P172"/>
  <c r="BK172"/>
  <c r="J172"/>
  <c r="BE172"/>
  <c r="BI170"/>
  <c r="BH170"/>
  <c r="BG170"/>
  <c r="BF170"/>
  <c r="T170"/>
  <c r="R170"/>
  <c r="P170"/>
  <c r="BK170"/>
  <c r="J170"/>
  <c r="BE170"/>
  <c r="BI148"/>
  <c r="BH148"/>
  <c r="BG148"/>
  <c r="BF148"/>
  <c r="T148"/>
  <c r="R148"/>
  <c r="P148"/>
  <c r="BK148"/>
  <c r="J148"/>
  <c r="BE148"/>
  <c r="BI146"/>
  <c r="BH146"/>
  <c r="BG146"/>
  <c r="BF146"/>
  <c r="T146"/>
  <c r="R146"/>
  <c r="P146"/>
  <c r="BK146"/>
  <c r="J146"/>
  <c r="BE146"/>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F37"/>
  <c i="1" r="BD104"/>
  <c i="11" r="BH125"/>
  <c r="F36"/>
  <c i="1" r="BC104"/>
  <c i="11" r="BG125"/>
  <c r="F35"/>
  <c i="1" r="BB104"/>
  <c i="11" r="BF125"/>
  <c r="J34"/>
  <c i="1" r="AW104"/>
  <c i="11" r="F34"/>
  <c i="1" r="BA104"/>
  <c i="11" r="T125"/>
  <c r="T124"/>
  <c r="T123"/>
  <c r="T122"/>
  <c r="R125"/>
  <c r="R124"/>
  <c r="R123"/>
  <c r="R122"/>
  <c r="P125"/>
  <c r="P124"/>
  <c r="P123"/>
  <c r="P122"/>
  <c i="1" r="AU104"/>
  <c i="11" r="BK125"/>
  <c r="BK124"/>
  <c r="J124"/>
  <c r="BK123"/>
  <c r="J123"/>
  <c r="BK122"/>
  <c r="J122"/>
  <c r="J96"/>
  <c r="J30"/>
  <c i="1" r="AG104"/>
  <c i="11" r="J125"/>
  <c r="BE125"/>
  <c r="J33"/>
  <c i="1" r="AV104"/>
  <c i="11" r="F33"/>
  <c i="1" r="AZ104"/>
  <c i="11" r="J98"/>
  <c r="J97"/>
  <c r="J119"/>
  <c r="J118"/>
  <c r="F118"/>
  <c r="F116"/>
  <c r="E114"/>
  <c r="J92"/>
  <c r="J91"/>
  <c r="F91"/>
  <c r="F89"/>
  <c r="E87"/>
  <c r="J39"/>
  <c r="J18"/>
  <c r="E18"/>
  <c r="F119"/>
  <c r="F92"/>
  <c r="J17"/>
  <c r="J12"/>
  <c r="J116"/>
  <c r="J89"/>
  <c r="E7"/>
  <c r="E112"/>
  <c r="E85"/>
  <c i="10" r="J37"/>
  <c r="J36"/>
  <c i="1" r="AY103"/>
  <c i="10" r="J35"/>
  <c i="1" r="AX103"/>
  <c i="10" r="BI260"/>
  <c r="BH260"/>
  <c r="BG260"/>
  <c r="BF260"/>
  <c r="T260"/>
  <c r="T259"/>
  <c r="R260"/>
  <c r="R259"/>
  <c r="P260"/>
  <c r="P259"/>
  <c r="BK260"/>
  <c r="BK259"/>
  <c r="J259"/>
  <c r="J260"/>
  <c r="BE260"/>
  <c r="J101"/>
  <c r="BI256"/>
  <c r="BH256"/>
  <c r="BG256"/>
  <c r="BF256"/>
  <c r="T256"/>
  <c r="R256"/>
  <c r="P256"/>
  <c r="BK256"/>
  <c r="J256"/>
  <c r="BE256"/>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6"/>
  <c r="BH246"/>
  <c r="BG246"/>
  <c r="BF246"/>
  <c r="T246"/>
  <c r="R246"/>
  <c r="P246"/>
  <c r="BK246"/>
  <c r="J246"/>
  <c r="BE246"/>
  <c r="BI244"/>
  <c r="BH244"/>
  <c r="BG244"/>
  <c r="BF244"/>
  <c r="T244"/>
  <c r="R244"/>
  <c r="P244"/>
  <c r="BK244"/>
  <c r="J244"/>
  <c r="BE244"/>
  <c r="BI242"/>
  <c r="BH242"/>
  <c r="BG242"/>
  <c r="BF242"/>
  <c r="T242"/>
  <c r="R242"/>
  <c r="P242"/>
  <c r="BK242"/>
  <c r="J242"/>
  <c r="BE242"/>
  <c r="BI240"/>
  <c r="BH240"/>
  <c r="BG240"/>
  <c r="BF240"/>
  <c r="T240"/>
  <c r="R240"/>
  <c r="P240"/>
  <c r="BK240"/>
  <c r="J240"/>
  <c r="BE240"/>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T219"/>
  <c r="R220"/>
  <c r="R219"/>
  <c r="P220"/>
  <c r="P219"/>
  <c r="BK220"/>
  <c r="BK219"/>
  <c r="J219"/>
  <c r="J220"/>
  <c r="BE220"/>
  <c r="J100"/>
  <c r="BI215"/>
  <c r="BH215"/>
  <c r="BG215"/>
  <c r="BF215"/>
  <c r="T215"/>
  <c r="T214"/>
  <c r="R215"/>
  <c r="R214"/>
  <c r="P215"/>
  <c r="P214"/>
  <c r="BK215"/>
  <c r="BK214"/>
  <c r="J214"/>
  <c r="J215"/>
  <c r="BE215"/>
  <c r="J99"/>
  <c r="BI212"/>
  <c r="BH212"/>
  <c r="BG212"/>
  <c r="BF212"/>
  <c r="T212"/>
  <c r="R212"/>
  <c r="P212"/>
  <c r="BK212"/>
  <c r="J212"/>
  <c r="BE212"/>
  <c r="BI210"/>
  <c r="BH210"/>
  <c r="BG210"/>
  <c r="BF210"/>
  <c r="T210"/>
  <c r="R210"/>
  <c r="P210"/>
  <c r="BK210"/>
  <c r="J210"/>
  <c r="BE210"/>
  <c r="BI206"/>
  <c r="BH206"/>
  <c r="BG206"/>
  <c r="BF206"/>
  <c r="T206"/>
  <c r="R206"/>
  <c r="P206"/>
  <c r="BK206"/>
  <c r="J206"/>
  <c r="BE206"/>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67"/>
  <c r="BH167"/>
  <c r="BG167"/>
  <c r="BF167"/>
  <c r="T167"/>
  <c r="R167"/>
  <c r="P167"/>
  <c r="BK167"/>
  <c r="J167"/>
  <c r="BE167"/>
  <c r="BI165"/>
  <c r="BH165"/>
  <c r="BG165"/>
  <c r="BF165"/>
  <c r="T165"/>
  <c r="R165"/>
  <c r="P165"/>
  <c r="BK165"/>
  <c r="J165"/>
  <c r="BE165"/>
  <c r="BI163"/>
  <c r="BH163"/>
  <c r="BG163"/>
  <c r="BF163"/>
  <c r="T163"/>
  <c r="R163"/>
  <c r="P163"/>
  <c r="BK163"/>
  <c r="J163"/>
  <c r="BE163"/>
  <c r="BI141"/>
  <c r="BH141"/>
  <c r="BG141"/>
  <c r="BF141"/>
  <c r="T141"/>
  <c r="R141"/>
  <c r="P141"/>
  <c r="BK141"/>
  <c r="J141"/>
  <c r="BE141"/>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F37"/>
  <c i="1" r="BD103"/>
  <c i="10" r="BH124"/>
  <c r="F36"/>
  <c i="1" r="BC103"/>
  <c i="10" r="BG124"/>
  <c r="F35"/>
  <c i="1" r="BB103"/>
  <c i="10" r="BF124"/>
  <c r="J34"/>
  <c i="1" r="AW103"/>
  <c i="10" r="F34"/>
  <c i="1" r="BA103"/>
  <c i="10" r="T124"/>
  <c r="T123"/>
  <c r="T122"/>
  <c r="T121"/>
  <c r="R124"/>
  <c r="R123"/>
  <c r="R122"/>
  <c r="R121"/>
  <c r="P124"/>
  <c r="P123"/>
  <c r="P122"/>
  <c r="P121"/>
  <c i="1" r="AU103"/>
  <c i="10" r="BK124"/>
  <c r="BK123"/>
  <c r="J123"/>
  <c r="BK122"/>
  <c r="J122"/>
  <c r="BK121"/>
  <c r="J121"/>
  <c r="J96"/>
  <c r="J30"/>
  <c i="1" r="AG103"/>
  <c i="10" r="J124"/>
  <c r="BE124"/>
  <c r="J33"/>
  <c i="1" r="AV103"/>
  <c i="10" r="F33"/>
  <c i="1" r="AZ103"/>
  <c i="10" r="J98"/>
  <c r="J97"/>
  <c r="J118"/>
  <c r="J117"/>
  <c r="F117"/>
  <c r="F115"/>
  <c r="E113"/>
  <c r="J92"/>
  <c r="J91"/>
  <c r="F91"/>
  <c r="F89"/>
  <c r="E87"/>
  <c r="J39"/>
  <c r="J18"/>
  <c r="E18"/>
  <c r="F118"/>
  <c r="F92"/>
  <c r="J17"/>
  <c r="J12"/>
  <c r="J115"/>
  <c r="J89"/>
  <c r="E7"/>
  <c r="E111"/>
  <c r="E85"/>
  <c i="9" r="J37"/>
  <c r="J36"/>
  <c i="1" r="AY102"/>
  <c i="9" r="J35"/>
  <c i="1" r="AX102"/>
  <c i="9" r="BI188"/>
  <c r="BH188"/>
  <c r="BG188"/>
  <c r="BF188"/>
  <c r="T188"/>
  <c r="T187"/>
  <c r="R188"/>
  <c r="R187"/>
  <c r="P188"/>
  <c r="P187"/>
  <c r="BK188"/>
  <c r="BK187"/>
  <c r="J187"/>
  <c r="J188"/>
  <c r="BE188"/>
  <c r="J101"/>
  <c r="BI186"/>
  <c r="BH186"/>
  <c r="BG186"/>
  <c r="BF186"/>
  <c r="T186"/>
  <c r="R186"/>
  <c r="P186"/>
  <c r="BK186"/>
  <c r="J186"/>
  <c r="BE186"/>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5"/>
  <c r="BH175"/>
  <c r="BG175"/>
  <c r="BF175"/>
  <c r="T175"/>
  <c r="R175"/>
  <c r="P175"/>
  <c r="BK175"/>
  <c r="J175"/>
  <c r="BE175"/>
  <c r="BI173"/>
  <c r="BH173"/>
  <c r="BG173"/>
  <c r="BF173"/>
  <c r="T173"/>
  <c r="R173"/>
  <c r="P173"/>
  <c r="BK173"/>
  <c r="J173"/>
  <c r="BE173"/>
  <c r="BI172"/>
  <c r="BH172"/>
  <c r="BG172"/>
  <c r="BF172"/>
  <c r="T172"/>
  <c r="R172"/>
  <c r="P172"/>
  <c r="BK172"/>
  <c r="J172"/>
  <c r="BE172"/>
  <c r="BI169"/>
  <c r="BH169"/>
  <c r="BG169"/>
  <c r="BF169"/>
  <c r="T169"/>
  <c r="R169"/>
  <c r="P169"/>
  <c r="BK169"/>
  <c r="J169"/>
  <c r="BE169"/>
  <c r="BI167"/>
  <c r="BH167"/>
  <c r="BG167"/>
  <c r="BF167"/>
  <c r="T167"/>
  <c r="R167"/>
  <c r="P167"/>
  <c r="BK167"/>
  <c r="J167"/>
  <c r="BE167"/>
  <c r="BI165"/>
  <c r="BH165"/>
  <c r="BG165"/>
  <c r="BF165"/>
  <c r="T165"/>
  <c r="R165"/>
  <c r="P165"/>
  <c r="BK165"/>
  <c r="J165"/>
  <c r="BE165"/>
  <c r="BI162"/>
  <c r="BH162"/>
  <c r="BG162"/>
  <c r="BF162"/>
  <c r="T162"/>
  <c r="R162"/>
  <c r="P162"/>
  <c r="BK162"/>
  <c r="J162"/>
  <c r="BE162"/>
  <c r="BI160"/>
  <c r="BH160"/>
  <c r="BG160"/>
  <c r="BF160"/>
  <c r="T160"/>
  <c r="R160"/>
  <c r="P160"/>
  <c r="BK160"/>
  <c r="J160"/>
  <c r="BE160"/>
  <c r="BI157"/>
  <c r="BH157"/>
  <c r="BG157"/>
  <c r="BF157"/>
  <c r="T157"/>
  <c r="T156"/>
  <c r="R157"/>
  <c r="R156"/>
  <c r="P157"/>
  <c r="P156"/>
  <c r="BK157"/>
  <c r="BK156"/>
  <c r="J156"/>
  <c r="J157"/>
  <c r="BE157"/>
  <c r="J100"/>
  <c r="BI153"/>
  <c r="BH153"/>
  <c r="BG153"/>
  <c r="BF153"/>
  <c r="T153"/>
  <c r="T152"/>
  <c r="R153"/>
  <c r="R152"/>
  <c r="P153"/>
  <c r="P152"/>
  <c r="BK153"/>
  <c r="BK152"/>
  <c r="J152"/>
  <c r="J153"/>
  <c r="BE153"/>
  <c r="J99"/>
  <c r="BI150"/>
  <c r="BH150"/>
  <c r="BG150"/>
  <c r="BF150"/>
  <c r="T150"/>
  <c r="R150"/>
  <c r="P150"/>
  <c r="BK150"/>
  <c r="J150"/>
  <c r="BE150"/>
  <c r="BI147"/>
  <c r="BH147"/>
  <c r="BG147"/>
  <c r="BF147"/>
  <c r="T147"/>
  <c r="R147"/>
  <c r="P147"/>
  <c r="BK147"/>
  <c r="J147"/>
  <c r="BE147"/>
  <c r="BI144"/>
  <c r="BH144"/>
  <c r="BG144"/>
  <c r="BF144"/>
  <c r="T144"/>
  <c r="R144"/>
  <c r="P144"/>
  <c r="BK144"/>
  <c r="J144"/>
  <c r="BE144"/>
  <c r="BI141"/>
  <c r="BH141"/>
  <c r="BG141"/>
  <c r="BF141"/>
  <c r="T141"/>
  <c r="R141"/>
  <c r="P141"/>
  <c r="BK141"/>
  <c r="J141"/>
  <c r="BE141"/>
  <c r="BI138"/>
  <c r="BH138"/>
  <c r="BG138"/>
  <c r="BF138"/>
  <c r="T138"/>
  <c r="R138"/>
  <c r="P138"/>
  <c r="BK138"/>
  <c r="J138"/>
  <c r="BE138"/>
  <c r="BI135"/>
  <c r="BH135"/>
  <c r="BG135"/>
  <c r="BF135"/>
  <c r="T135"/>
  <c r="R135"/>
  <c r="P135"/>
  <c r="BK135"/>
  <c r="J135"/>
  <c r="BE135"/>
  <c r="BI133"/>
  <c r="BH133"/>
  <c r="BG133"/>
  <c r="BF133"/>
  <c r="T133"/>
  <c r="R133"/>
  <c r="P133"/>
  <c r="BK133"/>
  <c r="J133"/>
  <c r="BE133"/>
  <c r="BI130"/>
  <c r="BH130"/>
  <c r="BG130"/>
  <c r="BF130"/>
  <c r="T130"/>
  <c r="R130"/>
  <c r="P130"/>
  <c r="BK130"/>
  <c r="J130"/>
  <c r="BE130"/>
  <c r="BI127"/>
  <c r="BH127"/>
  <c r="BG127"/>
  <c r="BF127"/>
  <c r="T127"/>
  <c r="R127"/>
  <c r="P127"/>
  <c r="BK127"/>
  <c r="J127"/>
  <c r="BE127"/>
  <c r="BI124"/>
  <c r="F37"/>
  <c i="1" r="BD102"/>
  <c i="9" r="BH124"/>
  <c r="F36"/>
  <c i="1" r="BC102"/>
  <c i="9" r="BG124"/>
  <c r="F35"/>
  <c i="1" r="BB102"/>
  <c i="9" r="BF124"/>
  <c r="J34"/>
  <c i="1" r="AW102"/>
  <c i="9" r="F34"/>
  <c i="1" r="BA102"/>
  <c i="9" r="T124"/>
  <c r="T123"/>
  <c r="T122"/>
  <c r="T121"/>
  <c r="R124"/>
  <c r="R123"/>
  <c r="R122"/>
  <c r="R121"/>
  <c r="P124"/>
  <c r="P123"/>
  <c r="P122"/>
  <c r="P121"/>
  <c i="1" r="AU102"/>
  <c i="9" r="BK124"/>
  <c r="BK123"/>
  <c r="J123"/>
  <c r="BK122"/>
  <c r="J122"/>
  <c r="BK121"/>
  <c r="J121"/>
  <c r="J96"/>
  <c r="J30"/>
  <c i="1" r="AG102"/>
  <c i="9" r="J124"/>
  <c r="BE124"/>
  <c r="J33"/>
  <c i="1" r="AV102"/>
  <c i="9" r="F33"/>
  <c i="1" r="AZ102"/>
  <c i="9" r="J98"/>
  <c r="J97"/>
  <c r="F115"/>
  <c r="E113"/>
  <c r="F89"/>
  <c r="E87"/>
  <c r="J39"/>
  <c r="J24"/>
  <c r="E24"/>
  <c r="J118"/>
  <c r="J92"/>
  <c r="J23"/>
  <c r="J21"/>
  <c r="E21"/>
  <c r="J117"/>
  <c r="J91"/>
  <c r="J20"/>
  <c r="J18"/>
  <c r="E18"/>
  <c r="F118"/>
  <c r="F92"/>
  <c r="J17"/>
  <c r="J15"/>
  <c r="E15"/>
  <c r="F117"/>
  <c r="F91"/>
  <c r="J14"/>
  <c r="J12"/>
  <c r="J115"/>
  <c r="J89"/>
  <c r="E7"/>
  <c r="E111"/>
  <c r="E85"/>
  <c i="8" r="J37"/>
  <c r="J36"/>
  <c i="1" r="AY101"/>
  <c i="8" r="J35"/>
  <c i="1" r="AX101"/>
  <c i="8" r="BI341"/>
  <c r="BH341"/>
  <c r="BG341"/>
  <c r="BF341"/>
  <c r="T341"/>
  <c r="T340"/>
  <c r="R341"/>
  <c r="R340"/>
  <c r="P341"/>
  <c r="P340"/>
  <c r="BK341"/>
  <c r="BK340"/>
  <c r="J340"/>
  <c r="J341"/>
  <c r="BE341"/>
  <c r="J103"/>
  <c r="BI338"/>
  <c r="BH338"/>
  <c r="BG338"/>
  <c r="BF338"/>
  <c r="T338"/>
  <c r="R338"/>
  <c r="P338"/>
  <c r="BK338"/>
  <c r="J338"/>
  <c r="BE338"/>
  <c r="BI336"/>
  <c r="BH336"/>
  <c r="BG336"/>
  <c r="BF336"/>
  <c r="T336"/>
  <c r="R336"/>
  <c r="P336"/>
  <c r="BK336"/>
  <c r="J336"/>
  <c r="BE336"/>
  <c r="BI334"/>
  <c r="BH334"/>
  <c r="BG334"/>
  <c r="BF334"/>
  <c r="T334"/>
  <c r="R334"/>
  <c r="P334"/>
  <c r="BK334"/>
  <c r="J334"/>
  <c r="BE334"/>
  <c r="BI332"/>
  <c r="BH332"/>
  <c r="BG332"/>
  <c r="BF332"/>
  <c r="T332"/>
  <c r="R332"/>
  <c r="P332"/>
  <c r="BK332"/>
  <c r="J332"/>
  <c r="BE332"/>
  <c r="BI330"/>
  <c r="BH330"/>
  <c r="BG330"/>
  <c r="BF330"/>
  <c r="T330"/>
  <c r="R330"/>
  <c r="P330"/>
  <c r="BK330"/>
  <c r="J330"/>
  <c r="BE330"/>
  <c r="BI328"/>
  <c r="BH328"/>
  <c r="BG328"/>
  <c r="BF328"/>
  <c r="T328"/>
  <c r="T327"/>
  <c r="R328"/>
  <c r="R327"/>
  <c r="P328"/>
  <c r="P327"/>
  <c r="BK328"/>
  <c r="BK327"/>
  <c r="J327"/>
  <c r="J328"/>
  <c r="BE328"/>
  <c r="J102"/>
  <c r="BI325"/>
  <c r="BH325"/>
  <c r="BG325"/>
  <c r="BF325"/>
  <c r="T325"/>
  <c r="T324"/>
  <c r="R325"/>
  <c r="R324"/>
  <c r="P325"/>
  <c r="P324"/>
  <c r="BK325"/>
  <c r="BK324"/>
  <c r="J324"/>
  <c r="J325"/>
  <c r="BE325"/>
  <c r="J101"/>
  <c r="BI321"/>
  <c r="BH321"/>
  <c r="BG321"/>
  <c r="BF321"/>
  <c r="T321"/>
  <c r="R321"/>
  <c r="P321"/>
  <c r="BK321"/>
  <c r="J321"/>
  <c r="BE321"/>
  <c r="BI319"/>
  <c r="BH319"/>
  <c r="BG319"/>
  <c r="BF319"/>
  <c r="T319"/>
  <c r="R319"/>
  <c r="P319"/>
  <c r="BK319"/>
  <c r="J319"/>
  <c r="BE319"/>
  <c r="BI317"/>
  <c r="BH317"/>
  <c r="BG317"/>
  <c r="BF317"/>
  <c r="T317"/>
  <c r="R317"/>
  <c r="P317"/>
  <c r="BK317"/>
  <c r="J317"/>
  <c r="BE317"/>
  <c r="BI315"/>
  <c r="BH315"/>
  <c r="BG315"/>
  <c r="BF315"/>
  <c r="T315"/>
  <c r="R315"/>
  <c r="P315"/>
  <c r="BK315"/>
  <c r="J315"/>
  <c r="BE315"/>
  <c r="BI313"/>
  <c r="BH313"/>
  <c r="BG313"/>
  <c r="BF313"/>
  <c r="T313"/>
  <c r="R313"/>
  <c r="P313"/>
  <c r="BK313"/>
  <c r="J313"/>
  <c r="BE313"/>
  <c r="BI311"/>
  <c r="BH311"/>
  <c r="BG311"/>
  <c r="BF311"/>
  <c r="T311"/>
  <c r="R311"/>
  <c r="P311"/>
  <c r="BK311"/>
  <c r="J311"/>
  <c r="BE311"/>
  <c r="BI306"/>
  <c r="BH306"/>
  <c r="BG306"/>
  <c r="BF306"/>
  <c r="T306"/>
  <c r="R306"/>
  <c r="P306"/>
  <c r="BK306"/>
  <c r="J306"/>
  <c r="BE306"/>
  <c r="BI304"/>
  <c r="BH304"/>
  <c r="BG304"/>
  <c r="BF304"/>
  <c r="T304"/>
  <c r="R304"/>
  <c r="P304"/>
  <c r="BK304"/>
  <c r="J304"/>
  <c r="BE304"/>
  <c r="BI302"/>
  <c r="BH302"/>
  <c r="BG302"/>
  <c r="BF302"/>
  <c r="T302"/>
  <c r="R302"/>
  <c r="P302"/>
  <c r="BK302"/>
  <c r="J302"/>
  <c r="BE302"/>
  <c r="BI300"/>
  <c r="BH300"/>
  <c r="BG300"/>
  <c r="BF300"/>
  <c r="T300"/>
  <c r="R300"/>
  <c r="P300"/>
  <c r="BK300"/>
  <c r="J300"/>
  <c r="BE300"/>
  <c r="BI298"/>
  <c r="BH298"/>
  <c r="BG298"/>
  <c r="BF298"/>
  <c r="T298"/>
  <c r="R298"/>
  <c r="P298"/>
  <c r="BK298"/>
  <c r="J298"/>
  <c r="BE298"/>
  <c r="BI295"/>
  <c r="BH295"/>
  <c r="BG295"/>
  <c r="BF295"/>
  <c r="T295"/>
  <c r="R295"/>
  <c r="P295"/>
  <c r="BK295"/>
  <c r="J295"/>
  <c r="BE295"/>
  <c r="BI293"/>
  <c r="BH293"/>
  <c r="BG293"/>
  <c r="BF293"/>
  <c r="T293"/>
  <c r="R293"/>
  <c r="P293"/>
  <c r="BK293"/>
  <c r="J293"/>
  <c r="BE293"/>
  <c r="BI291"/>
  <c r="BH291"/>
  <c r="BG291"/>
  <c r="BF291"/>
  <c r="T291"/>
  <c r="R291"/>
  <c r="P291"/>
  <c r="BK291"/>
  <c r="J291"/>
  <c r="BE291"/>
  <c r="BI289"/>
  <c r="BH289"/>
  <c r="BG289"/>
  <c r="BF289"/>
  <c r="T289"/>
  <c r="R289"/>
  <c r="P289"/>
  <c r="BK289"/>
  <c r="J289"/>
  <c r="BE289"/>
  <c r="BI284"/>
  <c r="BH284"/>
  <c r="BG284"/>
  <c r="BF284"/>
  <c r="T284"/>
  <c r="R284"/>
  <c r="P284"/>
  <c r="BK284"/>
  <c r="J284"/>
  <c r="BE284"/>
  <c r="BI279"/>
  <c r="BH279"/>
  <c r="BG279"/>
  <c r="BF279"/>
  <c r="T279"/>
  <c r="R279"/>
  <c r="P279"/>
  <c r="BK279"/>
  <c r="J279"/>
  <c r="BE279"/>
  <c r="BI277"/>
  <c r="BH277"/>
  <c r="BG277"/>
  <c r="BF277"/>
  <c r="T277"/>
  <c r="R277"/>
  <c r="P277"/>
  <c r="BK277"/>
  <c r="J277"/>
  <c r="BE277"/>
  <c r="BI275"/>
  <c r="BH275"/>
  <c r="BG275"/>
  <c r="BF275"/>
  <c r="T275"/>
  <c r="R275"/>
  <c r="P275"/>
  <c r="BK275"/>
  <c r="J275"/>
  <c r="BE275"/>
  <c r="BI273"/>
  <c r="BH273"/>
  <c r="BG273"/>
  <c r="BF273"/>
  <c r="T273"/>
  <c r="R273"/>
  <c r="P273"/>
  <c r="BK273"/>
  <c r="J273"/>
  <c r="BE273"/>
  <c r="BI271"/>
  <c r="BH271"/>
  <c r="BG271"/>
  <c r="BF271"/>
  <c r="T271"/>
  <c r="R271"/>
  <c r="P271"/>
  <c r="BK271"/>
  <c r="J271"/>
  <c r="BE271"/>
  <c r="BI268"/>
  <c r="BH268"/>
  <c r="BG268"/>
  <c r="BF268"/>
  <c r="T268"/>
  <c r="R268"/>
  <c r="P268"/>
  <c r="BK268"/>
  <c r="J268"/>
  <c r="BE268"/>
  <c r="BI266"/>
  <c r="BH266"/>
  <c r="BG266"/>
  <c r="BF266"/>
  <c r="T266"/>
  <c r="R266"/>
  <c r="P266"/>
  <c r="BK266"/>
  <c r="J266"/>
  <c r="BE266"/>
  <c r="BI262"/>
  <c r="BH262"/>
  <c r="BG262"/>
  <c r="BF262"/>
  <c r="T262"/>
  <c r="R262"/>
  <c r="P262"/>
  <c r="BK262"/>
  <c r="J262"/>
  <c r="BE262"/>
  <c r="BI258"/>
  <c r="BH258"/>
  <c r="BG258"/>
  <c r="BF258"/>
  <c r="T258"/>
  <c r="R258"/>
  <c r="P258"/>
  <c r="BK258"/>
  <c r="J258"/>
  <c r="BE258"/>
  <c r="BI256"/>
  <c r="BH256"/>
  <c r="BG256"/>
  <c r="BF256"/>
  <c r="T256"/>
  <c r="R256"/>
  <c r="P256"/>
  <c r="BK256"/>
  <c r="J256"/>
  <c r="BE256"/>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4"/>
  <c r="BH244"/>
  <c r="BG244"/>
  <c r="BF244"/>
  <c r="T244"/>
  <c r="R244"/>
  <c r="P244"/>
  <c r="BK244"/>
  <c r="J244"/>
  <c r="BE244"/>
  <c r="BI242"/>
  <c r="BH242"/>
  <c r="BG242"/>
  <c r="BF242"/>
  <c r="T242"/>
  <c r="R242"/>
  <c r="P242"/>
  <c r="BK242"/>
  <c r="J242"/>
  <c r="BE242"/>
  <c r="BI240"/>
  <c r="BH240"/>
  <c r="BG240"/>
  <c r="BF240"/>
  <c r="T240"/>
  <c r="R240"/>
  <c r="P240"/>
  <c r="BK240"/>
  <c r="J240"/>
  <c r="BE240"/>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1"/>
  <c r="BH221"/>
  <c r="BG221"/>
  <c r="BF221"/>
  <c r="T221"/>
  <c r="R221"/>
  <c r="P221"/>
  <c r="BK221"/>
  <c r="J221"/>
  <c r="BE221"/>
  <c r="BI219"/>
  <c r="BH219"/>
  <c r="BG219"/>
  <c r="BF219"/>
  <c r="T219"/>
  <c r="R219"/>
  <c r="P219"/>
  <c r="BK219"/>
  <c r="J219"/>
  <c r="BE219"/>
  <c r="BI217"/>
  <c r="BH217"/>
  <c r="BG217"/>
  <c r="BF217"/>
  <c r="T217"/>
  <c r="R217"/>
  <c r="P217"/>
  <c r="BK217"/>
  <c r="J217"/>
  <c r="BE217"/>
  <c r="BI210"/>
  <c r="BH210"/>
  <c r="BG210"/>
  <c r="BF210"/>
  <c r="T210"/>
  <c r="R210"/>
  <c r="P210"/>
  <c r="BK210"/>
  <c r="J210"/>
  <c r="BE210"/>
  <c r="BI208"/>
  <c r="BH208"/>
  <c r="BG208"/>
  <c r="BF208"/>
  <c r="T208"/>
  <c r="T207"/>
  <c r="R208"/>
  <c r="R207"/>
  <c r="P208"/>
  <c r="P207"/>
  <c r="BK208"/>
  <c r="BK207"/>
  <c r="J207"/>
  <c r="J208"/>
  <c r="BE208"/>
  <c r="J100"/>
  <c r="BI205"/>
  <c r="BH205"/>
  <c r="BG205"/>
  <c r="BF205"/>
  <c r="T205"/>
  <c r="R205"/>
  <c r="P205"/>
  <c r="BK205"/>
  <c r="J205"/>
  <c r="BE205"/>
  <c r="BI203"/>
  <c r="BH203"/>
  <c r="BG203"/>
  <c r="BF203"/>
  <c r="T203"/>
  <c r="R203"/>
  <c r="P203"/>
  <c r="BK203"/>
  <c r="J203"/>
  <c r="BE203"/>
  <c r="BI199"/>
  <c r="BH199"/>
  <c r="BG199"/>
  <c r="BF199"/>
  <c r="T199"/>
  <c r="T198"/>
  <c r="R199"/>
  <c r="R198"/>
  <c r="P199"/>
  <c r="P198"/>
  <c r="BK199"/>
  <c r="BK198"/>
  <c r="J198"/>
  <c r="J199"/>
  <c r="BE199"/>
  <c r="J99"/>
  <c r="BI196"/>
  <c r="BH196"/>
  <c r="BG196"/>
  <c r="BF196"/>
  <c r="T196"/>
  <c r="R196"/>
  <c r="P196"/>
  <c r="BK196"/>
  <c r="J196"/>
  <c r="BE196"/>
  <c r="BI194"/>
  <c r="BH194"/>
  <c r="BG194"/>
  <c r="BF194"/>
  <c r="T194"/>
  <c r="R194"/>
  <c r="P194"/>
  <c r="BK194"/>
  <c r="J194"/>
  <c r="BE194"/>
  <c r="BI190"/>
  <c r="BH190"/>
  <c r="BG190"/>
  <c r="BF190"/>
  <c r="T190"/>
  <c r="R190"/>
  <c r="P190"/>
  <c r="BK190"/>
  <c r="J190"/>
  <c r="BE190"/>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2"/>
  <c r="BH162"/>
  <c r="BG162"/>
  <c r="BF162"/>
  <c r="T162"/>
  <c r="R162"/>
  <c r="P162"/>
  <c r="BK162"/>
  <c r="J162"/>
  <c r="BE162"/>
  <c r="BI160"/>
  <c r="BH160"/>
  <c r="BG160"/>
  <c r="BF160"/>
  <c r="T160"/>
  <c r="R160"/>
  <c r="P160"/>
  <c r="BK160"/>
  <c r="J160"/>
  <c r="BE160"/>
  <c r="BI158"/>
  <c r="BH158"/>
  <c r="BG158"/>
  <c r="BF158"/>
  <c r="T158"/>
  <c r="R158"/>
  <c r="P158"/>
  <c r="BK158"/>
  <c r="J158"/>
  <c r="BE158"/>
  <c r="BI149"/>
  <c r="BH149"/>
  <c r="BG149"/>
  <c r="BF149"/>
  <c r="T149"/>
  <c r="R149"/>
  <c r="P149"/>
  <c r="BK149"/>
  <c r="J149"/>
  <c r="BE149"/>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29"/>
  <c r="BH129"/>
  <c r="BG129"/>
  <c r="BF129"/>
  <c r="T129"/>
  <c r="R129"/>
  <c r="P129"/>
  <c r="BK129"/>
  <c r="J129"/>
  <c r="BE129"/>
  <c r="BI126"/>
  <c r="F37"/>
  <c i="1" r="BD101"/>
  <c i="8" r="BH126"/>
  <c r="F36"/>
  <c i="1" r="BC101"/>
  <c i="8" r="BG126"/>
  <c r="F35"/>
  <c i="1" r="BB101"/>
  <c i="8" r="BF126"/>
  <c r="J34"/>
  <c i="1" r="AW101"/>
  <c i="8" r="F34"/>
  <c i="1" r="BA101"/>
  <c i="8" r="T126"/>
  <c r="T125"/>
  <c r="T124"/>
  <c r="T123"/>
  <c r="R126"/>
  <c r="R125"/>
  <c r="R124"/>
  <c r="R123"/>
  <c r="P126"/>
  <c r="P125"/>
  <c r="P124"/>
  <c r="P123"/>
  <c i="1" r="AU101"/>
  <c i="8" r="BK126"/>
  <c r="BK125"/>
  <c r="J125"/>
  <c r="BK124"/>
  <c r="J124"/>
  <c r="BK123"/>
  <c r="J123"/>
  <c r="J96"/>
  <c r="J30"/>
  <c i="1" r="AG101"/>
  <c i="8" r="J126"/>
  <c r="BE126"/>
  <c r="J33"/>
  <c i="1" r="AV101"/>
  <c i="8" r="F33"/>
  <c i="1" r="AZ101"/>
  <c i="8" r="J98"/>
  <c r="J97"/>
  <c r="J120"/>
  <c r="J119"/>
  <c r="F119"/>
  <c r="F117"/>
  <c r="E115"/>
  <c r="J92"/>
  <c r="J91"/>
  <c r="F91"/>
  <c r="F89"/>
  <c r="E87"/>
  <c r="J39"/>
  <c r="J18"/>
  <c r="E18"/>
  <c r="F120"/>
  <c r="F92"/>
  <c r="J17"/>
  <c r="J12"/>
  <c r="J117"/>
  <c r="J89"/>
  <c r="E7"/>
  <c r="E113"/>
  <c r="E85"/>
  <c i="7" r="J37"/>
  <c r="J36"/>
  <c i="1" r="AY100"/>
  <c i="7" r="J35"/>
  <c i="1" r="AX100"/>
  <c i="7" r="BI425"/>
  <c r="BH425"/>
  <c r="BG425"/>
  <c r="BF425"/>
  <c r="T425"/>
  <c r="T424"/>
  <c r="R425"/>
  <c r="R424"/>
  <c r="P425"/>
  <c r="P424"/>
  <c r="BK425"/>
  <c r="BK424"/>
  <c r="J424"/>
  <c r="J425"/>
  <c r="BE425"/>
  <c r="J104"/>
  <c r="BI422"/>
  <c r="BH422"/>
  <c r="BG422"/>
  <c r="BF422"/>
  <c r="T422"/>
  <c r="R422"/>
  <c r="P422"/>
  <c r="BK422"/>
  <c r="J422"/>
  <c r="BE422"/>
  <c r="BI420"/>
  <c r="BH420"/>
  <c r="BG420"/>
  <c r="BF420"/>
  <c r="T420"/>
  <c r="R420"/>
  <c r="P420"/>
  <c r="BK420"/>
  <c r="J420"/>
  <c r="BE420"/>
  <c r="BI418"/>
  <c r="BH418"/>
  <c r="BG418"/>
  <c r="BF418"/>
  <c r="T418"/>
  <c r="R418"/>
  <c r="P418"/>
  <c r="BK418"/>
  <c r="J418"/>
  <c r="BE418"/>
  <c r="BI416"/>
  <c r="BH416"/>
  <c r="BG416"/>
  <c r="BF416"/>
  <c r="T416"/>
  <c r="R416"/>
  <c r="P416"/>
  <c r="BK416"/>
  <c r="J416"/>
  <c r="BE416"/>
  <c r="BI414"/>
  <c r="BH414"/>
  <c r="BG414"/>
  <c r="BF414"/>
  <c r="T414"/>
  <c r="R414"/>
  <c r="P414"/>
  <c r="BK414"/>
  <c r="J414"/>
  <c r="BE414"/>
  <c r="BI412"/>
  <c r="BH412"/>
  <c r="BG412"/>
  <c r="BF412"/>
  <c r="T412"/>
  <c r="R412"/>
  <c r="P412"/>
  <c r="BK412"/>
  <c r="J412"/>
  <c r="BE412"/>
  <c r="BI410"/>
  <c r="BH410"/>
  <c r="BG410"/>
  <c r="BF410"/>
  <c r="T410"/>
  <c r="R410"/>
  <c r="P410"/>
  <c r="BK410"/>
  <c r="J410"/>
  <c r="BE410"/>
  <c r="BI408"/>
  <c r="BH408"/>
  <c r="BG408"/>
  <c r="BF408"/>
  <c r="T408"/>
  <c r="R408"/>
  <c r="P408"/>
  <c r="BK408"/>
  <c r="J408"/>
  <c r="BE408"/>
  <c r="BI406"/>
  <c r="BH406"/>
  <c r="BG406"/>
  <c r="BF406"/>
  <c r="T406"/>
  <c r="T405"/>
  <c r="R406"/>
  <c r="R405"/>
  <c r="P406"/>
  <c r="P405"/>
  <c r="BK406"/>
  <c r="BK405"/>
  <c r="J405"/>
  <c r="J406"/>
  <c r="BE406"/>
  <c r="J103"/>
  <c r="BI403"/>
  <c r="BH403"/>
  <c r="BG403"/>
  <c r="BF403"/>
  <c r="T403"/>
  <c r="T402"/>
  <c r="R403"/>
  <c r="R402"/>
  <c r="P403"/>
  <c r="P402"/>
  <c r="BK403"/>
  <c r="BK402"/>
  <c r="J402"/>
  <c r="J403"/>
  <c r="BE403"/>
  <c r="J102"/>
  <c r="BI400"/>
  <c r="BH400"/>
  <c r="BG400"/>
  <c r="BF400"/>
  <c r="T400"/>
  <c r="R400"/>
  <c r="P400"/>
  <c r="BK400"/>
  <c r="J400"/>
  <c r="BE400"/>
  <c r="BI398"/>
  <c r="BH398"/>
  <c r="BG398"/>
  <c r="BF398"/>
  <c r="T398"/>
  <c r="R398"/>
  <c r="P398"/>
  <c r="BK398"/>
  <c r="J398"/>
  <c r="BE398"/>
  <c r="BI396"/>
  <c r="BH396"/>
  <c r="BG396"/>
  <c r="BF396"/>
  <c r="T396"/>
  <c r="R396"/>
  <c r="P396"/>
  <c r="BK396"/>
  <c r="J396"/>
  <c r="BE396"/>
  <c r="BI392"/>
  <c r="BH392"/>
  <c r="BG392"/>
  <c r="BF392"/>
  <c r="T392"/>
  <c r="R392"/>
  <c r="P392"/>
  <c r="BK392"/>
  <c r="J392"/>
  <c r="BE392"/>
  <c r="BI390"/>
  <c r="BH390"/>
  <c r="BG390"/>
  <c r="BF390"/>
  <c r="T390"/>
  <c r="R390"/>
  <c r="P390"/>
  <c r="BK390"/>
  <c r="J390"/>
  <c r="BE390"/>
  <c r="BI388"/>
  <c r="BH388"/>
  <c r="BG388"/>
  <c r="BF388"/>
  <c r="T388"/>
  <c r="R388"/>
  <c r="P388"/>
  <c r="BK388"/>
  <c r="J388"/>
  <c r="BE388"/>
  <c r="BI386"/>
  <c r="BH386"/>
  <c r="BG386"/>
  <c r="BF386"/>
  <c r="T386"/>
  <c r="R386"/>
  <c r="P386"/>
  <c r="BK386"/>
  <c r="J386"/>
  <c r="BE386"/>
  <c r="BI384"/>
  <c r="BH384"/>
  <c r="BG384"/>
  <c r="BF384"/>
  <c r="T384"/>
  <c r="R384"/>
  <c r="P384"/>
  <c r="BK384"/>
  <c r="J384"/>
  <c r="BE384"/>
  <c r="BI382"/>
  <c r="BH382"/>
  <c r="BG382"/>
  <c r="BF382"/>
  <c r="T382"/>
  <c r="R382"/>
  <c r="P382"/>
  <c r="BK382"/>
  <c r="J382"/>
  <c r="BE382"/>
  <c r="BI380"/>
  <c r="BH380"/>
  <c r="BG380"/>
  <c r="BF380"/>
  <c r="T380"/>
  <c r="R380"/>
  <c r="P380"/>
  <c r="BK380"/>
  <c r="J380"/>
  <c r="BE380"/>
  <c r="BI374"/>
  <c r="BH374"/>
  <c r="BG374"/>
  <c r="BF374"/>
  <c r="T374"/>
  <c r="R374"/>
  <c r="P374"/>
  <c r="BK374"/>
  <c r="J374"/>
  <c r="BE374"/>
  <c r="BI371"/>
  <c r="BH371"/>
  <c r="BG371"/>
  <c r="BF371"/>
  <c r="T371"/>
  <c r="R371"/>
  <c r="P371"/>
  <c r="BK371"/>
  <c r="J371"/>
  <c r="BE371"/>
  <c r="BI369"/>
  <c r="BH369"/>
  <c r="BG369"/>
  <c r="BF369"/>
  <c r="T369"/>
  <c r="R369"/>
  <c r="P369"/>
  <c r="BK369"/>
  <c r="J369"/>
  <c r="BE369"/>
  <c r="BI367"/>
  <c r="BH367"/>
  <c r="BG367"/>
  <c r="BF367"/>
  <c r="T367"/>
  <c r="R367"/>
  <c r="P367"/>
  <c r="BK367"/>
  <c r="J367"/>
  <c r="BE367"/>
  <c r="BI365"/>
  <c r="BH365"/>
  <c r="BG365"/>
  <c r="BF365"/>
  <c r="T365"/>
  <c r="R365"/>
  <c r="P365"/>
  <c r="BK365"/>
  <c r="J365"/>
  <c r="BE365"/>
  <c r="BI363"/>
  <c r="BH363"/>
  <c r="BG363"/>
  <c r="BF363"/>
  <c r="T363"/>
  <c r="R363"/>
  <c r="P363"/>
  <c r="BK363"/>
  <c r="J363"/>
  <c r="BE363"/>
  <c r="BI361"/>
  <c r="BH361"/>
  <c r="BG361"/>
  <c r="BF361"/>
  <c r="T361"/>
  <c r="R361"/>
  <c r="P361"/>
  <c r="BK361"/>
  <c r="J361"/>
  <c r="BE361"/>
  <c r="BI359"/>
  <c r="BH359"/>
  <c r="BG359"/>
  <c r="BF359"/>
  <c r="T359"/>
  <c r="R359"/>
  <c r="P359"/>
  <c r="BK359"/>
  <c r="J359"/>
  <c r="BE359"/>
  <c r="BI357"/>
  <c r="BH357"/>
  <c r="BG357"/>
  <c r="BF357"/>
  <c r="T357"/>
  <c r="R357"/>
  <c r="P357"/>
  <c r="BK357"/>
  <c r="J357"/>
  <c r="BE357"/>
  <c r="BI355"/>
  <c r="BH355"/>
  <c r="BG355"/>
  <c r="BF355"/>
  <c r="T355"/>
  <c r="R355"/>
  <c r="P355"/>
  <c r="BK355"/>
  <c r="J355"/>
  <c r="BE355"/>
  <c r="BI353"/>
  <c r="BH353"/>
  <c r="BG353"/>
  <c r="BF353"/>
  <c r="T353"/>
  <c r="R353"/>
  <c r="P353"/>
  <c r="BK353"/>
  <c r="J353"/>
  <c r="BE353"/>
  <c r="BI351"/>
  <c r="BH351"/>
  <c r="BG351"/>
  <c r="BF351"/>
  <c r="T351"/>
  <c r="R351"/>
  <c r="P351"/>
  <c r="BK351"/>
  <c r="J351"/>
  <c r="BE351"/>
  <c r="BI349"/>
  <c r="BH349"/>
  <c r="BG349"/>
  <c r="BF349"/>
  <c r="T349"/>
  <c r="R349"/>
  <c r="P349"/>
  <c r="BK349"/>
  <c r="J349"/>
  <c r="BE349"/>
  <c r="BI347"/>
  <c r="BH347"/>
  <c r="BG347"/>
  <c r="BF347"/>
  <c r="T347"/>
  <c r="R347"/>
  <c r="P347"/>
  <c r="BK347"/>
  <c r="J347"/>
  <c r="BE347"/>
  <c r="BI345"/>
  <c r="BH345"/>
  <c r="BG345"/>
  <c r="BF345"/>
  <c r="T345"/>
  <c r="R345"/>
  <c r="P345"/>
  <c r="BK345"/>
  <c r="J345"/>
  <c r="BE345"/>
  <c r="BI341"/>
  <c r="BH341"/>
  <c r="BG341"/>
  <c r="BF341"/>
  <c r="T341"/>
  <c r="R341"/>
  <c r="P341"/>
  <c r="BK341"/>
  <c r="J341"/>
  <c r="BE341"/>
  <c r="BI337"/>
  <c r="BH337"/>
  <c r="BG337"/>
  <c r="BF337"/>
  <c r="T337"/>
  <c r="R337"/>
  <c r="P337"/>
  <c r="BK337"/>
  <c r="J337"/>
  <c r="BE337"/>
  <c r="BI335"/>
  <c r="BH335"/>
  <c r="BG335"/>
  <c r="BF335"/>
  <c r="T335"/>
  <c r="R335"/>
  <c r="P335"/>
  <c r="BK335"/>
  <c r="J335"/>
  <c r="BE335"/>
  <c r="BI333"/>
  <c r="BH333"/>
  <c r="BG333"/>
  <c r="BF333"/>
  <c r="T333"/>
  <c r="R333"/>
  <c r="P333"/>
  <c r="BK333"/>
  <c r="J333"/>
  <c r="BE333"/>
  <c r="BI331"/>
  <c r="BH331"/>
  <c r="BG331"/>
  <c r="BF331"/>
  <c r="T331"/>
  <c r="R331"/>
  <c r="P331"/>
  <c r="BK331"/>
  <c r="J331"/>
  <c r="BE331"/>
  <c r="BI328"/>
  <c r="BH328"/>
  <c r="BG328"/>
  <c r="BF328"/>
  <c r="T328"/>
  <c r="R328"/>
  <c r="P328"/>
  <c r="BK328"/>
  <c r="J328"/>
  <c r="BE328"/>
  <c r="BI326"/>
  <c r="BH326"/>
  <c r="BG326"/>
  <c r="BF326"/>
  <c r="T326"/>
  <c r="R326"/>
  <c r="P326"/>
  <c r="BK326"/>
  <c r="J326"/>
  <c r="BE326"/>
  <c r="BI322"/>
  <c r="BH322"/>
  <c r="BG322"/>
  <c r="BF322"/>
  <c r="T322"/>
  <c r="R322"/>
  <c r="P322"/>
  <c r="BK322"/>
  <c r="J322"/>
  <c r="BE322"/>
  <c r="BI318"/>
  <c r="BH318"/>
  <c r="BG318"/>
  <c r="BF318"/>
  <c r="T318"/>
  <c r="R318"/>
  <c r="P318"/>
  <c r="BK318"/>
  <c r="J318"/>
  <c r="BE318"/>
  <c r="BI316"/>
  <c r="BH316"/>
  <c r="BG316"/>
  <c r="BF316"/>
  <c r="T316"/>
  <c r="R316"/>
  <c r="P316"/>
  <c r="BK316"/>
  <c r="J316"/>
  <c r="BE316"/>
  <c r="BI314"/>
  <c r="BH314"/>
  <c r="BG314"/>
  <c r="BF314"/>
  <c r="T314"/>
  <c r="R314"/>
  <c r="P314"/>
  <c r="BK314"/>
  <c r="J314"/>
  <c r="BE314"/>
  <c r="BI312"/>
  <c r="BH312"/>
  <c r="BG312"/>
  <c r="BF312"/>
  <c r="T312"/>
  <c r="R312"/>
  <c r="P312"/>
  <c r="BK312"/>
  <c r="J312"/>
  <c r="BE312"/>
  <c r="BI310"/>
  <c r="BH310"/>
  <c r="BG310"/>
  <c r="BF310"/>
  <c r="T310"/>
  <c r="R310"/>
  <c r="P310"/>
  <c r="BK310"/>
  <c r="J310"/>
  <c r="BE310"/>
  <c r="BI308"/>
  <c r="BH308"/>
  <c r="BG308"/>
  <c r="BF308"/>
  <c r="T308"/>
  <c r="R308"/>
  <c r="P308"/>
  <c r="BK308"/>
  <c r="J308"/>
  <c r="BE308"/>
  <c r="BI304"/>
  <c r="BH304"/>
  <c r="BG304"/>
  <c r="BF304"/>
  <c r="T304"/>
  <c r="R304"/>
  <c r="P304"/>
  <c r="BK304"/>
  <c r="J304"/>
  <c r="BE304"/>
  <c r="BI302"/>
  <c r="BH302"/>
  <c r="BG302"/>
  <c r="BF302"/>
  <c r="T302"/>
  <c r="R302"/>
  <c r="P302"/>
  <c r="BK302"/>
  <c r="J302"/>
  <c r="BE302"/>
  <c r="BI300"/>
  <c r="BH300"/>
  <c r="BG300"/>
  <c r="BF300"/>
  <c r="T300"/>
  <c r="R300"/>
  <c r="P300"/>
  <c r="BK300"/>
  <c r="J300"/>
  <c r="BE300"/>
  <c r="BI298"/>
  <c r="BH298"/>
  <c r="BG298"/>
  <c r="BF298"/>
  <c r="T298"/>
  <c r="R298"/>
  <c r="P298"/>
  <c r="BK298"/>
  <c r="J298"/>
  <c r="BE298"/>
  <c r="BI296"/>
  <c r="BH296"/>
  <c r="BG296"/>
  <c r="BF296"/>
  <c r="T296"/>
  <c r="R296"/>
  <c r="P296"/>
  <c r="BK296"/>
  <c r="J296"/>
  <c r="BE296"/>
  <c r="BI294"/>
  <c r="BH294"/>
  <c r="BG294"/>
  <c r="BF294"/>
  <c r="T294"/>
  <c r="R294"/>
  <c r="P294"/>
  <c r="BK294"/>
  <c r="J294"/>
  <c r="BE294"/>
  <c r="BI292"/>
  <c r="BH292"/>
  <c r="BG292"/>
  <c r="BF292"/>
  <c r="T292"/>
  <c r="R292"/>
  <c r="P292"/>
  <c r="BK292"/>
  <c r="J292"/>
  <c r="BE292"/>
  <c r="BI290"/>
  <c r="BH290"/>
  <c r="BG290"/>
  <c r="BF290"/>
  <c r="T290"/>
  <c r="R290"/>
  <c r="P290"/>
  <c r="BK290"/>
  <c r="J290"/>
  <c r="BE290"/>
  <c r="BI288"/>
  <c r="BH288"/>
  <c r="BG288"/>
  <c r="BF288"/>
  <c r="T288"/>
  <c r="R288"/>
  <c r="P288"/>
  <c r="BK288"/>
  <c r="J288"/>
  <c r="BE288"/>
  <c r="BI286"/>
  <c r="BH286"/>
  <c r="BG286"/>
  <c r="BF286"/>
  <c r="T286"/>
  <c r="R286"/>
  <c r="P286"/>
  <c r="BK286"/>
  <c r="J286"/>
  <c r="BE286"/>
  <c r="BI284"/>
  <c r="BH284"/>
  <c r="BG284"/>
  <c r="BF284"/>
  <c r="T284"/>
  <c r="R284"/>
  <c r="P284"/>
  <c r="BK284"/>
  <c r="J284"/>
  <c r="BE284"/>
  <c r="BI282"/>
  <c r="BH282"/>
  <c r="BG282"/>
  <c r="BF282"/>
  <c r="T282"/>
  <c r="R282"/>
  <c r="P282"/>
  <c r="BK282"/>
  <c r="J282"/>
  <c r="BE282"/>
  <c r="BI280"/>
  <c r="BH280"/>
  <c r="BG280"/>
  <c r="BF280"/>
  <c r="T280"/>
  <c r="R280"/>
  <c r="P280"/>
  <c r="BK280"/>
  <c r="J280"/>
  <c r="BE280"/>
  <c r="BI275"/>
  <c r="BH275"/>
  <c r="BG275"/>
  <c r="BF275"/>
  <c r="T275"/>
  <c r="R275"/>
  <c r="P275"/>
  <c r="BK275"/>
  <c r="J275"/>
  <c r="BE275"/>
  <c r="BI273"/>
  <c r="BH273"/>
  <c r="BG273"/>
  <c r="BF273"/>
  <c r="T273"/>
  <c r="R273"/>
  <c r="P273"/>
  <c r="BK273"/>
  <c r="J273"/>
  <c r="BE273"/>
  <c r="BI267"/>
  <c r="BH267"/>
  <c r="BG267"/>
  <c r="BF267"/>
  <c r="T267"/>
  <c r="R267"/>
  <c r="P267"/>
  <c r="BK267"/>
  <c r="J267"/>
  <c r="BE267"/>
  <c r="BI265"/>
  <c r="BH265"/>
  <c r="BG265"/>
  <c r="BF265"/>
  <c r="T265"/>
  <c r="R265"/>
  <c r="P265"/>
  <c r="BK265"/>
  <c r="J265"/>
  <c r="BE265"/>
  <c r="BI263"/>
  <c r="BH263"/>
  <c r="BG263"/>
  <c r="BF263"/>
  <c r="T263"/>
  <c r="T262"/>
  <c r="R263"/>
  <c r="R262"/>
  <c r="P263"/>
  <c r="P262"/>
  <c r="BK263"/>
  <c r="BK262"/>
  <c r="J262"/>
  <c r="J263"/>
  <c r="BE263"/>
  <c r="J101"/>
  <c r="BI260"/>
  <c r="BH260"/>
  <c r="BG260"/>
  <c r="BF260"/>
  <c r="T260"/>
  <c r="R260"/>
  <c r="P260"/>
  <c r="BK260"/>
  <c r="J260"/>
  <c r="BE260"/>
  <c r="BI258"/>
  <c r="BH258"/>
  <c r="BG258"/>
  <c r="BF258"/>
  <c r="T258"/>
  <c r="R258"/>
  <c r="P258"/>
  <c r="BK258"/>
  <c r="J258"/>
  <c r="BE258"/>
  <c r="BI256"/>
  <c r="BH256"/>
  <c r="BG256"/>
  <c r="BF256"/>
  <c r="T256"/>
  <c r="R256"/>
  <c r="P256"/>
  <c r="BK256"/>
  <c r="J256"/>
  <c r="BE256"/>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6"/>
  <c r="BH246"/>
  <c r="BG246"/>
  <c r="BF246"/>
  <c r="T246"/>
  <c r="T245"/>
  <c r="R246"/>
  <c r="R245"/>
  <c r="P246"/>
  <c r="P245"/>
  <c r="BK246"/>
  <c r="BK245"/>
  <c r="J245"/>
  <c r="J246"/>
  <c r="BE246"/>
  <c r="J100"/>
  <c r="BI243"/>
  <c r="BH243"/>
  <c r="BG243"/>
  <c r="BF243"/>
  <c r="T243"/>
  <c r="R243"/>
  <c r="P243"/>
  <c r="BK243"/>
  <c r="J243"/>
  <c r="BE243"/>
  <c r="BI241"/>
  <c r="BH241"/>
  <c r="BG241"/>
  <c r="BF241"/>
  <c r="T241"/>
  <c r="R241"/>
  <c r="P241"/>
  <c r="BK241"/>
  <c r="J241"/>
  <c r="BE241"/>
  <c r="BI232"/>
  <c r="BH232"/>
  <c r="BG232"/>
  <c r="BF232"/>
  <c r="T232"/>
  <c r="T231"/>
  <c r="R232"/>
  <c r="R231"/>
  <c r="P232"/>
  <c r="P231"/>
  <c r="BK232"/>
  <c r="BK231"/>
  <c r="J231"/>
  <c r="J232"/>
  <c r="BE232"/>
  <c r="J99"/>
  <c r="BI229"/>
  <c r="BH229"/>
  <c r="BG229"/>
  <c r="BF229"/>
  <c r="T229"/>
  <c r="R229"/>
  <c r="P229"/>
  <c r="BK229"/>
  <c r="J229"/>
  <c r="BE229"/>
  <c r="BI227"/>
  <c r="BH227"/>
  <c r="BG227"/>
  <c r="BF227"/>
  <c r="T227"/>
  <c r="R227"/>
  <c r="P227"/>
  <c r="BK227"/>
  <c r="J227"/>
  <c r="BE227"/>
  <c r="BI218"/>
  <c r="BH218"/>
  <c r="BG218"/>
  <c r="BF218"/>
  <c r="T218"/>
  <c r="R218"/>
  <c r="P218"/>
  <c r="BK218"/>
  <c r="J218"/>
  <c r="BE218"/>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80"/>
  <c r="BH180"/>
  <c r="BG180"/>
  <c r="BF180"/>
  <c r="T180"/>
  <c r="R180"/>
  <c r="P180"/>
  <c r="BK180"/>
  <c r="J180"/>
  <c r="BE180"/>
  <c r="BI178"/>
  <c r="BH178"/>
  <c r="BG178"/>
  <c r="BF178"/>
  <c r="T178"/>
  <c r="R178"/>
  <c r="P178"/>
  <c r="BK178"/>
  <c r="J178"/>
  <c r="BE178"/>
  <c r="BI176"/>
  <c r="BH176"/>
  <c r="BG176"/>
  <c r="BF176"/>
  <c r="T176"/>
  <c r="R176"/>
  <c r="P176"/>
  <c r="BK176"/>
  <c r="J176"/>
  <c r="BE176"/>
  <c r="BI158"/>
  <c r="BH158"/>
  <c r="BG158"/>
  <c r="BF158"/>
  <c r="T158"/>
  <c r="R158"/>
  <c r="P158"/>
  <c r="BK158"/>
  <c r="J158"/>
  <c r="BE158"/>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1"/>
  <c r="BH131"/>
  <c r="BG131"/>
  <c r="BF131"/>
  <c r="T131"/>
  <c r="R131"/>
  <c r="P131"/>
  <c r="BK131"/>
  <c r="J131"/>
  <c r="BE131"/>
  <c r="BI127"/>
  <c r="F37"/>
  <c i="1" r="BD100"/>
  <c i="7" r="BH127"/>
  <c r="F36"/>
  <c i="1" r="BC100"/>
  <c i="7" r="BG127"/>
  <c r="F35"/>
  <c i="1" r="BB100"/>
  <c i="7" r="BF127"/>
  <c r="J34"/>
  <c i="1" r="AW100"/>
  <c i="7" r="F34"/>
  <c i="1" r="BA100"/>
  <c i="7" r="T127"/>
  <c r="T126"/>
  <c r="T125"/>
  <c r="T124"/>
  <c r="R127"/>
  <c r="R126"/>
  <c r="R125"/>
  <c r="R124"/>
  <c r="P127"/>
  <c r="P126"/>
  <c r="P125"/>
  <c r="P124"/>
  <c i="1" r="AU100"/>
  <c i="7" r="BK127"/>
  <c r="BK126"/>
  <c r="J126"/>
  <c r="BK125"/>
  <c r="J125"/>
  <c r="BK124"/>
  <c r="J124"/>
  <c r="J96"/>
  <c r="J30"/>
  <c i="1" r="AG100"/>
  <c i="7" r="J127"/>
  <c r="BE127"/>
  <c r="J33"/>
  <c i="1" r="AV100"/>
  <c i="7" r="F33"/>
  <c i="1" r="AZ100"/>
  <c i="7" r="J98"/>
  <c r="J97"/>
  <c r="J121"/>
  <c r="J120"/>
  <c r="F120"/>
  <c r="F118"/>
  <c r="E116"/>
  <c r="J92"/>
  <c r="J91"/>
  <c r="F91"/>
  <c r="F89"/>
  <c r="E87"/>
  <c r="J39"/>
  <c r="J18"/>
  <c r="E18"/>
  <c r="F121"/>
  <c r="F92"/>
  <c r="J17"/>
  <c r="J12"/>
  <c r="J118"/>
  <c r="J89"/>
  <c r="E7"/>
  <c r="E114"/>
  <c r="E85"/>
  <c i="6" r="J37"/>
  <c r="J36"/>
  <c i="1" r="AY99"/>
  <c i="6" r="J35"/>
  <c i="1" r="AX99"/>
  <c i="6" r="BI285"/>
  <c r="BH285"/>
  <c r="BG285"/>
  <c r="BF285"/>
  <c r="T285"/>
  <c r="T284"/>
  <c r="R285"/>
  <c r="R284"/>
  <c r="P285"/>
  <c r="P284"/>
  <c r="BK285"/>
  <c r="BK284"/>
  <c r="J284"/>
  <c r="J285"/>
  <c r="BE285"/>
  <c r="J104"/>
  <c r="BI282"/>
  <c r="BH282"/>
  <c r="BG282"/>
  <c r="BF282"/>
  <c r="T282"/>
  <c r="R282"/>
  <c r="P282"/>
  <c r="BK282"/>
  <c r="J282"/>
  <c r="BE282"/>
  <c r="BI280"/>
  <c r="BH280"/>
  <c r="BG280"/>
  <c r="BF280"/>
  <c r="T280"/>
  <c r="R280"/>
  <c r="P280"/>
  <c r="BK280"/>
  <c r="J280"/>
  <c r="BE280"/>
  <c r="BI278"/>
  <c r="BH278"/>
  <c r="BG278"/>
  <c r="BF278"/>
  <c r="T278"/>
  <c r="R278"/>
  <c r="P278"/>
  <c r="BK278"/>
  <c r="J278"/>
  <c r="BE278"/>
  <c r="BI276"/>
  <c r="BH276"/>
  <c r="BG276"/>
  <c r="BF276"/>
  <c r="T276"/>
  <c r="R276"/>
  <c r="P276"/>
  <c r="BK276"/>
  <c r="J276"/>
  <c r="BE276"/>
  <c r="BI274"/>
  <c r="BH274"/>
  <c r="BG274"/>
  <c r="BF274"/>
  <c r="T274"/>
  <c r="R274"/>
  <c r="P274"/>
  <c r="BK274"/>
  <c r="J274"/>
  <c r="BE274"/>
  <c r="BI272"/>
  <c r="BH272"/>
  <c r="BG272"/>
  <c r="BF272"/>
  <c r="T272"/>
  <c r="R272"/>
  <c r="P272"/>
  <c r="BK272"/>
  <c r="J272"/>
  <c r="BE272"/>
  <c r="BI270"/>
  <c r="BH270"/>
  <c r="BG270"/>
  <c r="BF270"/>
  <c r="T270"/>
  <c r="R270"/>
  <c r="P270"/>
  <c r="BK270"/>
  <c r="J270"/>
  <c r="BE270"/>
  <c r="BI268"/>
  <c r="BH268"/>
  <c r="BG268"/>
  <c r="BF268"/>
  <c r="T268"/>
  <c r="R268"/>
  <c r="P268"/>
  <c r="BK268"/>
  <c r="J268"/>
  <c r="BE268"/>
  <c r="BI266"/>
  <c r="BH266"/>
  <c r="BG266"/>
  <c r="BF266"/>
  <c r="T266"/>
  <c r="T265"/>
  <c r="R266"/>
  <c r="R265"/>
  <c r="P266"/>
  <c r="P265"/>
  <c r="BK266"/>
  <c r="BK265"/>
  <c r="J265"/>
  <c r="J266"/>
  <c r="BE266"/>
  <c r="J103"/>
  <c r="BI263"/>
  <c r="BH263"/>
  <c r="BG263"/>
  <c r="BF263"/>
  <c r="T263"/>
  <c r="T262"/>
  <c r="R263"/>
  <c r="R262"/>
  <c r="P263"/>
  <c r="P262"/>
  <c r="BK263"/>
  <c r="BK262"/>
  <c r="J262"/>
  <c r="J263"/>
  <c r="BE263"/>
  <c r="J102"/>
  <c r="BI259"/>
  <c r="BH259"/>
  <c r="BG259"/>
  <c r="BF259"/>
  <c r="T259"/>
  <c r="R259"/>
  <c r="P259"/>
  <c r="BK259"/>
  <c r="J259"/>
  <c r="BE259"/>
  <c r="BI257"/>
  <c r="BH257"/>
  <c r="BG257"/>
  <c r="BF257"/>
  <c r="T257"/>
  <c r="R257"/>
  <c r="P257"/>
  <c r="BK257"/>
  <c r="J257"/>
  <c r="BE257"/>
  <c r="BI255"/>
  <c r="BH255"/>
  <c r="BG255"/>
  <c r="BF255"/>
  <c r="T255"/>
  <c r="R255"/>
  <c r="P255"/>
  <c r="BK255"/>
  <c r="J255"/>
  <c r="BE255"/>
  <c r="BI253"/>
  <c r="BH253"/>
  <c r="BG253"/>
  <c r="BF253"/>
  <c r="T253"/>
  <c r="R253"/>
  <c r="P253"/>
  <c r="BK253"/>
  <c r="J253"/>
  <c r="BE253"/>
  <c r="BI250"/>
  <c r="BH250"/>
  <c r="BG250"/>
  <c r="BF250"/>
  <c r="T250"/>
  <c r="R250"/>
  <c r="P250"/>
  <c r="BK250"/>
  <c r="J250"/>
  <c r="BE250"/>
  <c r="BI248"/>
  <c r="BH248"/>
  <c r="BG248"/>
  <c r="BF248"/>
  <c r="T248"/>
  <c r="R248"/>
  <c r="P248"/>
  <c r="BK248"/>
  <c r="J248"/>
  <c r="BE248"/>
  <c r="BI246"/>
  <c r="BH246"/>
  <c r="BG246"/>
  <c r="BF246"/>
  <c r="T246"/>
  <c r="R246"/>
  <c r="P246"/>
  <c r="BK246"/>
  <c r="J246"/>
  <c r="BE246"/>
  <c r="BI244"/>
  <c r="BH244"/>
  <c r="BG244"/>
  <c r="BF244"/>
  <c r="T244"/>
  <c r="R244"/>
  <c r="P244"/>
  <c r="BK244"/>
  <c r="J244"/>
  <c r="BE244"/>
  <c r="BI242"/>
  <c r="BH242"/>
  <c r="BG242"/>
  <c r="BF242"/>
  <c r="T242"/>
  <c r="R242"/>
  <c r="P242"/>
  <c r="BK242"/>
  <c r="J242"/>
  <c r="BE242"/>
  <c r="BI240"/>
  <c r="BH240"/>
  <c r="BG240"/>
  <c r="BF240"/>
  <c r="T240"/>
  <c r="R240"/>
  <c r="P240"/>
  <c r="BK240"/>
  <c r="J240"/>
  <c r="BE240"/>
  <c r="BI238"/>
  <c r="BH238"/>
  <c r="BG238"/>
  <c r="BF238"/>
  <c r="T238"/>
  <c r="R238"/>
  <c r="P238"/>
  <c r="BK238"/>
  <c r="J238"/>
  <c r="BE238"/>
  <c r="BI235"/>
  <c r="BH235"/>
  <c r="BG235"/>
  <c r="BF235"/>
  <c r="T235"/>
  <c r="R235"/>
  <c r="P235"/>
  <c r="BK235"/>
  <c r="J235"/>
  <c r="BE235"/>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T221"/>
  <c r="R222"/>
  <c r="R221"/>
  <c r="P222"/>
  <c r="P221"/>
  <c r="BK222"/>
  <c r="BK221"/>
  <c r="J221"/>
  <c r="J222"/>
  <c r="BE222"/>
  <c r="J101"/>
  <c r="BI219"/>
  <c r="BH219"/>
  <c r="BG219"/>
  <c r="BF219"/>
  <c r="T219"/>
  <c r="R219"/>
  <c r="P219"/>
  <c r="BK219"/>
  <c r="J219"/>
  <c r="BE219"/>
  <c r="BI217"/>
  <c r="BH217"/>
  <c r="BG217"/>
  <c r="BF217"/>
  <c r="T217"/>
  <c r="R217"/>
  <c r="P217"/>
  <c r="BK217"/>
  <c r="J217"/>
  <c r="BE217"/>
  <c r="BI215"/>
  <c r="BH215"/>
  <c r="BG215"/>
  <c r="BF215"/>
  <c r="T215"/>
  <c r="R215"/>
  <c r="P215"/>
  <c r="BK215"/>
  <c r="J215"/>
  <c r="BE215"/>
  <c r="BI209"/>
  <c r="BH209"/>
  <c r="BG209"/>
  <c r="BF209"/>
  <c r="T209"/>
  <c r="T208"/>
  <c r="R209"/>
  <c r="R208"/>
  <c r="P209"/>
  <c r="P208"/>
  <c r="BK209"/>
  <c r="BK208"/>
  <c r="J208"/>
  <c r="J209"/>
  <c r="BE209"/>
  <c r="J100"/>
  <c r="BI206"/>
  <c r="BH206"/>
  <c r="BG206"/>
  <c r="BF206"/>
  <c r="T206"/>
  <c r="T205"/>
  <c r="R206"/>
  <c r="R205"/>
  <c r="P206"/>
  <c r="P205"/>
  <c r="BK206"/>
  <c r="BK205"/>
  <c r="J205"/>
  <c r="J206"/>
  <c r="BE206"/>
  <c r="J99"/>
  <c r="BI203"/>
  <c r="BH203"/>
  <c r="BG203"/>
  <c r="BF203"/>
  <c r="T203"/>
  <c r="R203"/>
  <c r="P203"/>
  <c r="BK203"/>
  <c r="J203"/>
  <c r="BE203"/>
  <c r="BI201"/>
  <c r="BH201"/>
  <c r="BG201"/>
  <c r="BF201"/>
  <c r="T201"/>
  <c r="R201"/>
  <c r="P201"/>
  <c r="BK201"/>
  <c r="J201"/>
  <c r="BE201"/>
  <c r="BI196"/>
  <c r="BH196"/>
  <c r="BG196"/>
  <c r="BF196"/>
  <c r="T196"/>
  <c r="R196"/>
  <c r="P196"/>
  <c r="BK196"/>
  <c r="J196"/>
  <c r="BE196"/>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0"/>
  <c r="BH170"/>
  <c r="BG170"/>
  <c r="BF170"/>
  <c r="T170"/>
  <c r="R170"/>
  <c r="P170"/>
  <c r="BK170"/>
  <c r="J170"/>
  <c r="BE170"/>
  <c r="BI168"/>
  <c r="BH168"/>
  <c r="BG168"/>
  <c r="BF168"/>
  <c r="T168"/>
  <c r="R168"/>
  <c r="P168"/>
  <c r="BK168"/>
  <c r="J168"/>
  <c r="BE168"/>
  <c r="BI166"/>
  <c r="BH166"/>
  <c r="BG166"/>
  <c r="BF166"/>
  <c r="T166"/>
  <c r="R166"/>
  <c r="P166"/>
  <c r="BK166"/>
  <c r="J166"/>
  <c r="BE166"/>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1"/>
  <c r="BH131"/>
  <c r="BG131"/>
  <c r="BF131"/>
  <c r="T131"/>
  <c r="R131"/>
  <c r="P131"/>
  <c r="BK131"/>
  <c r="J131"/>
  <c r="BE131"/>
  <c r="BI127"/>
  <c r="F37"/>
  <c i="1" r="BD99"/>
  <c i="6" r="BH127"/>
  <c r="F36"/>
  <c i="1" r="BC99"/>
  <c i="6" r="BG127"/>
  <c r="F35"/>
  <c i="1" r="BB99"/>
  <c i="6" r="BF127"/>
  <c r="J34"/>
  <c i="1" r="AW99"/>
  <c i="6" r="F34"/>
  <c i="1" r="BA99"/>
  <c i="6" r="T127"/>
  <c r="T126"/>
  <c r="T125"/>
  <c r="T124"/>
  <c r="R127"/>
  <c r="R126"/>
  <c r="R125"/>
  <c r="R124"/>
  <c r="P127"/>
  <c r="P126"/>
  <c r="P125"/>
  <c r="P124"/>
  <c i="1" r="AU99"/>
  <c i="6" r="BK127"/>
  <c r="BK126"/>
  <c r="J126"/>
  <c r="BK125"/>
  <c r="J125"/>
  <c r="BK124"/>
  <c r="J124"/>
  <c r="J96"/>
  <c r="J30"/>
  <c i="1" r="AG99"/>
  <c i="6" r="J127"/>
  <c r="BE127"/>
  <c r="J33"/>
  <c i="1" r="AV99"/>
  <c i="6" r="F33"/>
  <c i="1" r="AZ99"/>
  <c i="6" r="J98"/>
  <c r="J97"/>
  <c r="J121"/>
  <c r="J120"/>
  <c r="F120"/>
  <c r="F118"/>
  <c r="E116"/>
  <c r="J92"/>
  <c r="J91"/>
  <c r="F91"/>
  <c r="F89"/>
  <c r="E87"/>
  <c r="J39"/>
  <c r="J18"/>
  <c r="E18"/>
  <c r="F121"/>
  <c r="F92"/>
  <c r="J17"/>
  <c r="J12"/>
  <c r="J118"/>
  <c r="J89"/>
  <c r="E7"/>
  <c r="E114"/>
  <c r="E85"/>
  <c i="5" r="J37"/>
  <c r="J36"/>
  <c i="1" r="AY98"/>
  <c i="5" r="J35"/>
  <c i="1" r="AX98"/>
  <c i="5" r="BI456"/>
  <c r="BH456"/>
  <c r="BG456"/>
  <c r="BF456"/>
  <c r="T456"/>
  <c r="T455"/>
  <c r="R456"/>
  <c r="R455"/>
  <c r="P456"/>
  <c r="P455"/>
  <c r="BK456"/>
  <c r="BK455"/>
  <c r="J455"/>
  <c r="J456"/>
  <c r="BE456"/>
  <c r="J105"/>
  <c r="BI453"/>
  <c r="BH453"/>
  <c r="BG453"/>
  <c r="BF453"/>
  <c r="T453"/>
  <c r="R453"/>
  <c r="P453"/>
  <c r="BK453"/>
  <c r="J453"/>
  <c r="BE453"/>
  <c r="BI451"/>
  <c r="BH451"/>
  <c r="BG451"/>
  <c r="BF451"/>
  <c r="T451"/>
  <c r="R451"/>
  <c r="P451"/>
  <c r="BK451"/>
  <c r="J451"/>
  <c r="BE451"/>
  <c r="BI449"/>
  <c r="BH449"/>
  <c r="BG449"/>
  <c r="BF449"/>
  <c r="T449"/>
  <c r="R449"/>
  <c r="P449"/>
  <c r="BK449"/>
  <c r="J449"/>
  <c r="BE449"/>
  <c r="BI447"/>
  <c r="BH447"/>
  <c r="BG447"/>
  <c r="BF447"/>
  <c r="T447"/>
  <c r="R447"/>
  <c r="P447"/>
  <c r="BK447"/>
  <c r="J447"/>
  <c r="BE447"/>
  <c r="BI445"/>
  <c r="BH445"/>
  <c r="BG445"/>
  <c r="BF445"/>
  <c r="T445"/>
  <c r="R445"/>
  <c r="P445"/>
  <c r="BK445"/>
  <c r="J445"/>
  <c r="BE445"/>
  <c r="BI443"/>
  <c r="BH443"/>
  <c r="BG443"/>
  <c r="BF443"/>
  <c r="T443"/>
  <c r="R443"/>
  <c r="P443"/>
  <c r="BK443"/>
  <c r="J443"/>
  <c r="BE443"/>
  <c r="BI441"/>
  <c r="BH441"/>
  <c r="BG441"/>
  <c r="BF441"/>
  <c r="T441"/>
  <c r="R441"/>
  <c r="P441"/>
  <c r="BK441"/>
  <c r="J441"/>
  <c r="BE441"/>
  <c r="BI439"/>
  <c r="BH439"/>
  <c r="BG439"/>
  <c r="BF439"/>
  <c r="T439"/>
  <c r="R439"/>
  <c r="P439"/>
  <c r="BK439"/>
  <c r="J439"/>
  <c r="BE439"/>
  <c r="BI437"/>
  <c r="BH437"/>
  <c r="BG437"/>
  <c r="BF437"/>
  <c r="T437"/>
  <c r="T436"/>
  <c r="R437"/>
  <c r="R436"/>
  <c r="P437"/>
  <c r="P436"/>
  <c r="BK437"/>
  <c r="BK436"/>
  <c r="J436"/>
  <c r="J437"/>
  <c r="BE437"/>
  <c r="J104"/>
  <c r="BI434"/>
  <c r="BH434"/>
  <c r="BG434"/>
  <c r="BF434"/>
  <c r="T434"/>
  <c r="R434"/>
  <c r="P434"/>
  <c r="BK434"/>
  <c r="J434"/>
  <c r="BE434"/>
  <c r="BI432"/>
  <c r="BH432"/>
  <c r="BG432"/>
  <c r="BF432"/>
  <c r="T432"/>
  <c r="R432"/>
  <c r="P432"/>
  <c r="BK432"/>
  <c r="J432"/>
  <c r="BE432"/>
  <c r="BI430"/>
  <c r="BH430"/>
  <c r="BG430"/>
  <c r="BF430"/>
  <c r="T430"/>
  <c r="R430"/>
  <c r="P430"/>
  <c r="BK430"/>
  <c r="J430"/>
  <c r="BE430"/>
  <c r="BI428"/>
  <c r="BH428"/>
  <c r="BG428"/>
  <c r="BF428"/>
  <c r="T428"/>
  <c r="R428"/>
  <c r="P428"/>
  <c r="BK428"/>
  <c r="J428"/>
  <c r="BE428"/>
  <c r="BI426"/>
  <c r="BH426"/>
  <c r="BG426"/>
  <c r="BF426"/>
  <c r="T426"/>
  <c r="T425"/>
  <c r="R426"/>
  <c r="R425"/>
  <c r="P426"/>
  <c r="P425"/>
  <c r="BK426"/>
  <c r="BK425"/>
  <c r="J425"/>
  <c r="J426"/>
  <c r="BE426"/>
  <c r="J103"/>
  <c r="BI420"/>
  <c r="BH420"/>
  <c r="BG420"/>
  <c r="BF420"/>
  <c r="T420"/>
  <c r="R420"/>
  <c r="P420"/>
  <c r="BK420"/>
  <c r="J420"/>
  <c r="BE420"/>
  <c r="BI418"/>
  <c r="BH418"/>
  <c r="BG418"/>
  <c r="BF418"/>
  <c r="T418"/>
  <c r="R418"/>
  <c r="P418"/>
  <c r="BK418"/>
  <c r="J418"/>
  <c r="BE418"/>
  <c r="BI416"/>
  <c r="BH416"/>
  <c r="BG416"/>
  <c r="BF416"/>
  <c r="T416"/>
  <c r="R416"/>
  <c r="P416"/>
  <c r="BK416"/>
  <c r="J416"/>
  <c r="BE416"/>
  <c r="BI414"/>
  <c r="BH414"/>
  <c r="BG414"/>
  <c r="BF414"/>
  <c r="T414"/>
  <c r="R414"/>
  <c r="P414"/>
  <c r="BK414"/>
  <c r="J414"/>
  <c r="BE414"/>
  <c r="BI412"/>
  <c r="BH412"/>
  <c r="BG412"/>
  <c r="BF412"/>
  <c r="T412"/>
  <c r="R412"/>
  <c r="P412"/>
  <c r="BK412"/>
  <c r="J412"/>
  <c r="BE412"/>
  <c r="BI410"/>
  <c r="BH410"/>
  <c r="BG410"/>
  <c r="BF410"/>
  <c r="T410"/>
  <c r="R410"/>
  <c r="P410"/>
  <c r="BK410"/>
  <c r="J410"/>
  <c r="BE410"/>
  <c r="BI408"/>
  <c r="BH408"/>
  <c r="BG408"/>
  <c r="BF408"/>
  <c r="T408"/>
  <c r="R408"/>
  <c r="P408"/>
  <c r="BK408"/>
  <c r="J408"/>
  <c r="BE408"/>
  <c r="BI406"/>
  <c r="BH406"/>
  <c r="BG406"/>
  <c r="BF406"/>
  <c r="T406"/>
  <c r="R406"/>
  <c r="P406"/>
  <c r="BK406"/>
  <c r="J406"/>
  <c r="BE406"/>
  <c r="BI404"/>
  <c r="BH404"/>
  <c r="BG404"/>
  <c r="BF404"/>
  <c r="T404"/>
  <c r="R404"/>
  <c r="P404"/>
  <c r="BK404"/>
  <c r="J404"/>
  <c r="BE404"/>
  <c r="BI402"/>
  <c r="BH402"/>
  <c r="BG402"/>
  <c r="BF402"/>
  <c r="T402"/>
  <c r="R402"/>
  <c r="P402"/>
  <c r="BK402"/>
  <c r="J402"/>
  <c r="BE402"/>
  <c r="BI400"/>
  <c r="BH400"/>
  <c r="BG400"/>
  <c r="BF400"/>
  <c r="T400"/>
  <c r="R400"/>
  <c r="P400"/>
  <c r="BK400"/>
  <c r="J400"/>
  <c r="BE400"/>
  <c r="BI398"/>
  <c r="BH398"/>
  <c r="BG398"/>
  <c r="BF398"/>
  <c r="T398"/>
  <c r="R398"/>
  <c r="P398"/>
  <c r="BK398"/>
  <c r="J398"/>
  <c r="BE398"/>
  <c r="BI396"/>
  <c r="BH396"/>
  <c r="BG396"/>
  <c r="BF396"/>
  <c r="T396"/>
  <c r="R396"/>
  <c r="P396"/>
  <c r="BK396"/>
  <c r="J396"/>
  <c r="BE396"/>
  <c r="BI394"/>
  <c r="BH394"/>
  <c r="BG394"/>
  <c r="BF394"/>
  <c r="T394"/>
  <c r="R394"/>
  <c r="P394"/>
  <c r="BK394"/>
  <c r="J394"/>
  <c r="BE394"/>
  <c r="BI392"/>
  <c r="BH392"/>
  <c r="BG392"/>
  <c r="BF392"/>
  <c r="T392"/>
  <c r="R392"/>
  <c r="P392"/>
  <c r="BK392"/>
  <c r="J392"/>
  <c r="BE392"/>
  <c r="BI390"/>
  <c r="BH390"/>
  <c r="BG390"/>
  <c r="BF390"/>
  <c r="T390"/>
  <c r="R390"/>
  <c r="P390"/>
  <c r="BK390"/>
  <c r="J390"/>
  <c r="BE390"/>
  <c r="BI388"/>
  <c r="BH388"/>
  <c r="BG388"/>
  <c r="BF388"/>
  <c r="T388"/>
  <c r="R388"/>
  <c r="P388"/>
  <c r="BK388"/>
  <c r="J388"/>
  <c r="BE388"/>
  <c r="BI386"/>
  <c r="BH386"/>
  <c r="BG386"/>
  <c r="BF386"/>
  <c r="T386"/>
  <c r="R386"/>
  <c r="P386"/>
  <c r="BK386"/>
  <c r="J386"/>
  <c r="BE386"/>
  <c r="BI384"/>
  <c r="BH384"/>
  <c r="BG384"/>
  <c r="BF384"/>
  <c r="T384"/>
  <c r="R384"/>
  <c r="P384"/>
  <c r="BK384"/>
  <c r="J384"/>
  <c r="BE384"/>
  <c r="BI382"/>
  <c r="BH382"/>
  <c r="BG382"/>
  <c r="BF382"/>
  <c r="T382"/>
  <c r="R382"/>
  <c r="P382"/>
  <c r="BK382"/>
  <c r="J382"/>
  <c r="BE382"/>
  <c r="BI380"/>
  <c r="BH380"/>
  <c r="BG380"/>
  <c r="BF380"/>
  <c r="T380"/>
  <c r="R380"/>
  <c r="P380"/>
  <c r="BK380"/>
  <c r="J380"/>
  <c r="BE380"/>
  <c r="BI378"/>
  <c r="BH378"/>
  <c r="BG378"/>
  <c r="BF378"/>
  <c r="T378"/>
  <c r="R378"/>
  <c r="P378"/>
  <c r="BK378"/>
  <c r="J378"/>
  <c r="BE378"/>
  <c r="BI376"/>
  <c r="BH376"/>
  <c r="BG376"/>
  <c r="BF376"/>
  <c r="T376"/>
  <c r="R376"/>
  <c r="P376"/>
  <c r="BK376"/>
  <c r="J376"/>
  <c r="BE376"/>
  <c r="BI374"/>
  <c r="BH374"/>
  <c r="BG374"/>
  <c r="BF374"/>
  <c r="T374"/>
  <c r="R374"/>
  <c r="P374"/>
  <c r="BK374"/>
  <c r="J374"/>
  <c r="BE374"/>
  <c r="BI372"/>
  <c r="BH372"/>
  <c r="BG372"/>
  <c r="BF372"/>
  <c r="T372"/>
  <c r="R372"/>
  <c r="P372"/>
  <c r="BK372"/>
  <c r="J372"/>
  <c r="BE372"/>
  <c r="BI370"/>
  <c r="BH370"/>
  <c r="BG370"/>
  <c r="BF370"/>
  <c r="T370"/>
  <c r="R370"/>
  <c r="P370"/>
  <c r="BK370"/>
  <c r="J370"/>
  <c r="BE370"/>
  <c r="BI368"/>
  <c r="BH368"/>
  <c r="BG368"/>
  <c r="BF368"/>
  <c r="T368"/>
  <c r="R368"/>
  <c r="P368"/>
  <c r="BK368"/>
  <c r="J368"/>
  <c r="BE368"/>
  <c r="BI366"/>
  <c r="BH366"/>
  <c r="BG366"/>
  <c r="BF366"/>
  <c r="T366"/>
  <c r="R366"/>
  <c r="P366"/>
  <c r="BK366"/>
  <c r="J366"/>
  <c r="BE366"/>
  <c r="BI364"/>
  <c r="BH364"/>
  <c r="BG364"/>
  <c r="BF364"/>
  <c r="T364"/>
  <c r="R364"/>
  <c r="P364"/>
  <c r="BK364"/>
  <c r="J364"/>
  <c r="BE364"/>
  <c r="BI362"/>
  <c r="BH362"/>
  <c r="BG362"/>
  <c r="BF362"/>
  <c r="T362"/>
  <c r="R362"/>
  <c r="P362"/>
  <c r="BK362"/>
  <c r="J362"/>
  <c r="BE362"/>
  <c r="BI360"/>
  <c r="BH360"/>
  <c r="BG360"/>
  <c r="BF360"/>
  <c r="T360"/>
  <c r="R360"/>
  <c r="P360"/>
  <c r="BK360"/>
  <c r="J360"/>
  <c r="BE360"/>
  <c r="BI358"/>
  <c r="BH358"/>
  <c r="BG358"/>
  <c r="BF358"/>
  <c r="T358"/>
  <c r="R358"/>
  <c r="P358"/>
  <c r="BK358"/>
  <c r="J358"/>
  <c r="BE358"/>
  <c r="BI356"/>
  <c r="BH356"/>
  <c r="BG356"/>
  <c r="BF356"/>
  <c r="T356"/>
  <c r="R356"/>
  <c r="P356"/>
  <c r="BK356"/>
  <c r="J356"/>
  <c r="BE356"/>
  <c r="BI354"/>
  <c r="BH354"/>
  <c r="BG354"/>
  <c r="BF354"/>
  <c r="T354"/>
  <c r="R354"/>
  <c r="P354"/>
  <c r="BK354"/>
  <c r="J354"/>
  <c r="BE354"/>
  <c r="BI352"/>
  <c r="BH352"/>
  <c r="BG352"/>
  <c r="BF352"/>
  <c r="T352"/>
  <c r="R352"/>
  <c r="P352"/>
  <c r="BK352"/>
  <c r="J352"/>
  <c r="BE352"/>
  <c r="BI350"/>
  <c r="BH350"/>
  <c r="BG350"/>
  <c r="BF350"/>
  <c r="T350"/>
  <c r="R350"/>
  <c r="P350"/>
  <c r="BK350"/>
  <c r="J350"/>
  <c r="BE350"/>
  <c r="BI348"/>
  <c r="BH348"/>
  <c r="BG348"/>
  <c r="BF348"/>
  <c r="T348"/>
  <c r="R348"/>
  <c r="P348"/>
  <c r="BK348"/>
  <c r="J348"/>
  <c r="BE348"/>
  <c r="BI346"/>
  <c r="BH346"/>
  <c r="BG346"/>
  <c r="BF346"/>
  <c r="T346"/>
  <c r="R346"/>
  <c r="P346"/>
  <c r="BK346"/>
  <c r="J346"/>
  <c r="BE346"/>
  <c r="BI344"/>
  <c r="BH344"/>
  <c r="BG344"/>
  <c r="BF344"/>
  <c r="T344"/>
  <c r="R344"/>
  <c r="P344"/>
  <c r="BK344"/>
  <c r="J344"/>
  <c r="BE344"/>
  <c r="BI342"/>
  <c r="BH342"/>
  <c r="BG342"/>
  <c r="BF342"/>
  <c r="T342"/>
  <c r="R342"/>
  <c r="P342"/>
  <c r="BK342"/>
  <c r="J342"/>
  <c r="BE342"/>
  <c r="BI340"/>
  <c r="BH340"/>
  <c r="BG340"/>
  <c r="BF340"/>
  <c r="T340"/>
  <c r="R340"/>
  <c r="P340"/>
  <c r="BK340"/>
  <c r="J340"/>
  <c r="BE340"/>
  <c r="BI338"/>
  <c r="BH338"/>
  <c r="BG338"/>
  <c r="BF338"/>
  <c r="T338"/>
  <c r="R338"/>
  <c r="P338"/>
  <c r="BK338"/>
  <c r="J338"/>
  <c r="BE338"/>
  <c r="BI336"/>
  <c r="BH336"/>
  <c r="BG336"/>
  <c r="BF336"/>
  <c r="T336"/>
  <c r="T335"/>
  <c r="R336"/>
  <c r="R335"/>
  <c r="P336"/>
  <c r="P335"/>
  <c r="BK336"/>
  <c r="BK335"/>
  <c r="J335"/>
  <c r="J336"/>
  <c r="BE336"/>
  <c r="J102"/>
  <c r="BI333"/>
  <c r="BH333"/>
  <c r="BG333"/>
  <c r="BF333"/>
  <c r="T333"/>
  <c r="R333"/>
  <c r="P333"/>
  <c r="BK333"/>
  <c r="J333"/>
  <c r="BE333"/>
  <c r="BI331"/>
  <c r="BH331"/>
  <c r="BG331"/>
  <c r="BF331"/>
  <c r="T331"/>
  <c r="R331"/>
  <c r="P331"/>
  <c r="BK331"/>
  <c r="J331"/>
  <c r="BE331"/>
  <c r="BI329"/>
  <c r="BH329"/>
  <c r="BG329"/>
  <c r="BF329"/>
  <c r="T329"/>
  <c r="R329"/>
  <c r="P329"/>
  <c r="BK329"/>
  <c r="J329"/>
  <c r="BE329"/>
  <c r="BI327"/>
  <c r="BH327"/>
  <c r="BG327"/>
  <c r="BF327"/>
  <c r="T327"/>
  <c r="R327"/>
  <c r="P327"/>
  <c r="BK327"/>
  <c r="J327"/>
  <c r="BE327"/>
  <c r="BI325"/>
  <c r="BH325"/>
  <c r="BG325"/>
  <c r="BF325"/>
  <c r="T325"/>
  <c r="R325"/>
  <c r="P325"/>
  <c r="BK325"/>
  <c r="J325"/>
  <c r="BE325"/>
  <c r="BI321"/>
  <c r="BH321"/>
  <c r="BG321"/>
  <c r="BF321"/>
  <c r="T321"/>
  <c r="R321"/>
  <c r="P321"/>
  <c r="BK321"/>
  <c r="J321"/>
  <c r="BE321"/>
  <c r="BI319"/>
  <c r="BH319"/>
  <c r="BG319"/>
  <c r="BF319"/>
  <c r="T319"/>
  <c r="R319"/>
  <c r="P319"/>
  <c r="BK319"/>
  <c r="J319"/>
  <c r="BE319"/>
  <c r="BI317"/>
  <c r="BH317"/>
  <c r="BG317"/>
  <c r="BF317"/>
  <c r="T317"/>
  <c r="R317"/>
  <c r="P317"/>
  <c r="BK317"/>
  <c r="J317"/>
  <c r="BE317"/>
  <c r="BI315"/>
  <c r="BH315"/>
  <c r="BG315"/>
  <c r="BF315"/>
  <c r="T315"/>
  <c r="R315"/>
  <c r="P315"/>
  <c r="BK315"/>
  <c r="J315"/>
  <c r="BE315"/>
  <c r="BI313"/>
  <c r="BH313"/>
  <c r="BG313"/>
  <c r="BF313"/>
  <c r="T313"/>
  <c r="T312"/>
  <c r="R313"/>
  <c r="R312"/>
  <c r="P313"/>
  <c r="P312"/>
  <c r="BK313"/>
  <c r="BK312"/>
  <c r="J312"/>
  <c r="J313"/>
  <c r="BE313"/>
  <c r="J101"/>
  <c r="BI310"/>
  <c r="BH310"/>
  <c r="BG310"/>
  <c r="BF310"/>
  <c r="T310"/>
  <c r="R310"/>
  <c r="P310"/>
  <c r="BK310"/>
  <c r="J310"/>
  <c r="BE310"/>
  <c r="BI308"/>
  <c r="BH308"/>
  <c r="BG308"/>
  <c r="BF308"/>
  <c r="T308"/>
  <c r="R308"/>
  <c r="P308"/>
  <c r="BK308"/>
  <c r="J308"/>
  <c r="BE308"/>
  <c r="BI306"/>
  <c r="BH306"/>
  <c r="BG306"/>
  <c r="BF306"/>
  <c r="T306"/>
  <c r="R306"/>
  <c r="P306"/>
  <c r="BK306"/>
  <c r="J306"/>
  <c r="BE306"/>
  <c r="BI304"/>
  <c r="BH304"/>
  <c r="BG304"/>
  <c r="BF304"/>
  <c r="T304"/>
  <c r="R304"/>
  <c r="P304"/>
  <c r="BK304"/>
  <c r="J304"/>
  <c r="BE304"/>
  <c r="BI302"/>
  <c r="BH302"/>
  <c r="BG302"/>
  <c r="BF302"/>
  <c r="T302"/>
  <c r="R302"/>
  <c r="P302"/>
  <c r="BK302"/>
  <c r="J302"/>
  <c r="BE302"/>
  <c r="BI300"/>
  <c r="BH300"/>
  <c r="BG300"/>
  <c r="BF300"/>
  <c r="T300"/>
  <c r="R300"/>
  <c r="P300"/>
  <c r="BK300"/>
  <c r="J300"/>
  <c r="BE300"/>
  <c r="BI298"/>
  <c r="BH298"/>
  <c r="BG298"/>
  <c r="BF298"/>
  <c r="T298"/>
  <c r="R298"/>
  <c r="P298"/>
  <c r="BK298"/>
  <c r="J298"/>
  <c r="BE298"/>
  <c r="BI296"/>
  <c r="BH296"/>
  <c r="BG296"/>
  <c r="BF296"/>
  <c r="T296"/>
  <c r="R296"/>
  <c r="P296"/>
  <c r="BK296"/>
  <c r="J296"/>
  <c r="BE296"/>
  <c r="BI294"/>
  <c r="BH294"/>
  <c r="BG294"/>
  <c r="BF294"/>
  <c r="T294"/>
  <c r="R294"/>
  <c r="P294"/>
  <c r="BK294"/>
  <c r="J294"/>
  <c r="BE294"/>
  <c r="BI281"/>
  <c r="BH281"/>
  <c r="BG281"/>
  <c r="BF281"/>
  <c r="T281"/>
  <c r="T280"/>
  <c r="R281"/>
  <c r="R280"/>
  <c r="P281"/>
  <c r="P280"/>
  <c r="BK281"/>
  <c r="BK280"/>
  <c r="J280"/>
  <c r="J281"/>
  <c r="BE281"/>
  <c r="J100"/>
  <c r="BI278"/>
  <c r="BH278"/>
  <c r="BG278"/>
  <c r="BF278"/>
  <c r="T278"/>
  <c r="T277"/>
  <c r="R278"/>
  <c r="R277"/>
  <c r="P278"/>
  <c r="P277"/>
  <c r="BK278"/>
  <c r="BK277"/>
  <c r="J277"/>
  <c r="J278"/>
  <c r="BE278"/>
  <c r="J99"/>
  <c r="BI275"/>
  <c r="BH275"/>
  <c r="BG275"/>
  <c r="BF275"/>
  <c r="T275"/>
  <c r="R275"/>
  <c r="P275"/>
  <c r="BK275"/>
  <c r="J275"/>
  <c r="BE275"/>
  <c r="BI273"/>
  <c r="BH273"/>
  <c r="BG273"/>
  <c r="BF273"/>
  <c r="T273"/>
  <c r="R273"/>
  <c r="P273"/>
  <c r="BK273"/>
  <c r="J273"/>
  <c r="BE273"/>
  <c r="BI271"/>
  <c r="BH271"/>
  <c r="BG271"/>
  <c r="BF271"/>
  <c r="T271"/>
  <c r="R271"/>
  <c r="P271"/>
  <c r="BK271"/>
  <c r="J271"/>
  <c r="BE271"/>
  <c r="BI269"/>
  <c r="BH269"/>
  <c r="BG269"/>
  <c r="BF269"/>
  <c r="T269"/>
  <c r="R269"/>
  <c r="P269"/>
  <c r="BK269"/>
  <c r="J269"/>
  <c r="BE269"/>
  <c r="BI267"/>
  <c r="BH267"/>
  <c r="BG267"/>
  <c r="BF267"/>
  <c r="T267"/>
  <c r="R267"/>
  <c r="P267"/>
  <c r="BK267"/>
  <c r="J267"/>
  <c r="BE267"/>
  <c r="BI265"/>
  <c r="BH265"/>
  <c r="BG265"/>
  <c r="BF265"/>
  <c r="T265"/>
  <c r="R265"/>
  <c r="P265"/>
  <c r="BK265"/>
  <c r="J265"/>
  <c r="BE265"/>
  <c r="BI255"/>
  <c r="BH255"/>
  <c r="BG255"/>
  <c r="BF255"/>
  <c r="T255"/>
  <c r="R255"/>
  <c r="P255"/>
  <c r="BK255"/>
  <c r="J255"/>
  <c r="BE255"/>
  <c r="BI244"/>
  <c r="BH244"/>
  <c r="BG244"/>
  <c r="BF244"/>
  <c r="T244"/>
  <c r="R244"/>
  <c r="P244"/>
  <c r="BK244"/>
  <c r="J244"/>
  <c r="BE244"/>
  <c r="BI242"/>
  <c r="BH242"/>
  <c r="BG242"/>
  <c r="BF242"/>
  <c r="T242"/>
  <c r="R242"/>
  <c r="P242"/>
  <c r="BK242"/>
  <c r="J242"/>
  <c r="BE242"/>
  <c r="BI240"/>
  <c r="BH240"/>
  <c r="BG240"/>
  <c r="BF240"/>
  <c r="T240"/>
  <c r="R240"/>
  <c r="P240"/>
  <c r="BK240"/>
  <c r="J240"/>
  <c r="BE240"/>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R232"/>
  <c r="P232"/>
  <c r="BK232"/>
  <c r="J232"/>
  <c r="BE232"/>
  <c r="BI230"/>
  <c r="BH230"/>
  <c r="BG230"/>
  <c r="BF230"/>
  <c r="T230"/>
  <c r="R230"/>
  <c r="P230"/>
  <c r="BK230"/>
  <c r="J230"/>
  <c r="BE230"/>
  <c r="BI224"/>
  <c r="BH224"/>
  <c r="BG224"/>
  <c r="BF224"/>
  <c r="T224"/>
  <c r="R224"/>
  <c r="P224"/>
  <c r="BK224"/>
  <c r="J224"/>
  <c r="BE224"/>
  <c r="BI207"/>
  <c r="BH207"/>
  <c r="BG207"/>
  <c r="BF207"/>
  <c r="T207"/>
  <c r="R207"/>
  <c r="P207"/>
  <c r="BK207"/>
  <c r="J207"/>
  <c r="BE207"/>
  <c r="BI205"/>
  <c r="BH205"/>
  <c r="BG205"/>
  <c r="BF205"/>
  <c r="T205"/>
  <c r="R205"/>
  <c r="P205"/>
  <c r="BK205"/>
  <c r="J205"/>
  <c r="BE205"/>
  <c r="BI203"/>
  <c r="BH203"/>
  <c r="BG203"/>
  <c r="BF203"/>
  <c r="T203"/>
  <c r="R203"/>
  <c r="P203"/>
  <c r="BK203"/>
  <c r="J203"/>
  <c r="BE203"/>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39"/>
  <c r="BH139"/>
  <c r="BG139"/>
  <c r="BF139"/>
  <c r="T139"/>
  <c r="R139"/>
  <c r="P139"/>
  <c r="BK139"/>
  <c r="J139"/>
  <c r="BE139"/>
  <c r="BI137"/>
  <c r="BH137"/>
  <c r="BG137"/>
  <c r="BF137"/>
  <c r="T137"/>
  <c r="R137"/>
  <c r="P137"/>
  <c r="BK137"/>
  <c r="J137"/>
  <c r="BE137"/>
  <c r="BI130"/>
  <c r="BH130"/>
  <c r="BG130"/>
  <c r="BF130"/>
  <c r="T130"/>
  <c r="R130"/>
  <c r="P130"/>
  <c r="BK130"/>
  <c r="J130"/>
  <c r="BE130"/>
  <c r="BI128"/>
  <c r="F37"/>
  <c i="1" r="BD98"/>
  <c i="5" r="BH128"/>
  <c r="F36"/>
  <c i="1" r="BC98"/>
  <c i="5" r="BG128"/>
  <c r="F35"/>
  <c i="1" r="BB98"/>
  <c i="5" r="BF128"/>
  <c r="J34"/>
  <c i="1" r="AW98"/>
  <c i="5" r="F34"/>
  <c i="1" r="BA98"/>
  <c i="5" r="T128"/>
  <c r="T127"/>
  <c r="T126"/>
  <c r="T125"/>
  <c r="R128"/>
  <c r="R127"/>
  <c r="R126"/>
  <c r="R125"/>
  <c r="P128"/>
  <c r="P127"/>
  <c r="P126"/>
  <c r="P125"/>
  <c i="1" r="AU98"/>
  <c i="5" r="BK128"/>
  <c r="BK127"/>
  <c r="J127"/>
  <c r="BK126"/>
  <c r="J126"/>
  <c r="BK125"/>
  <c r="J125"/>
  <c r="J96"/>
  <c r="J30"/>
  <c i="1" r="AG98"/>
  <c i="5" r="J128"/>
  <c r="BE128"/>
  <c r="J33"/>
  <c i="1" r="AV98"/>
  <c i="5" r="F33"/>
  <c i="1" r="AZ98"/>
  <c i="5" r="J98"/>
  <c r="J97"/>
  <c r="J122"/>
  <c r="J121"/>
  <c r="F121"/>
  <c r="F119"/>
  <c r="E117"/>
  <c r="J92"/>
  <c r="J91"/>
  <c r="F91"/>
  <c r="F89"/>
  <c r="E87"/>
  <c r="J39"/>
  <c r="J18"/>
  <c r="E18"/>
  <c r="F122"/>
  <c r="F92"/>
  <c r="J17"/>
  <c r="J12"/>
  <c r="J119"/>
  <c r="J89"/>
  <c r="E7"/>
  <c r="E115"/>
  <c r="E85"/>
  <c i="4" r="J37"/>
  <c r="J36"/>
  <c i="1" r="AY97"/>
  <c i="4" r="J35"/>
  <c i="1" r="AX97"/>
  <c i="4" r="BI374"/>
  <c r="BH374"/>
  <c r="BG374"/>
  <c r="BF374"/>
  <c r="T374"/>
  <c r="T373"/>
  <c r="R374"/>
  <c r="R373"/>
  <c r="P374"/>
  <c r="P373"/>
  <c r="BK374"/>
  <c r="BK373"/>
  <c r="J373"/>
  <c r="J374"/>
  <c r="BE374"/>
  <c r="J105"/>
  <c r="BI371"/>
  <c r="BH371"/>
  <c r="BG371"/>
  <c r="BF371"/>
  <c r="T371"/>
  <c r="R371"/>
  <c r="P371"/>
  <c r="BK371"/>
  <c r="J371"/>
  <c r="BE371"/>
  <c r="BI369"/>
  <c r="BH369"/>
  <c r="BG369"/>
  <c r="BF369"/>
  <c r="T369"/>
  <c r="R369"/>
  <c r="P369"/>
  <c r="BK369"/>
  <c r="J369"/>
  <c r="BE369"/>
  <c r="BI367"/>
  <c r="BH367"/>
  <c r="BG367"/>
  <c r="BF367"/>
  <c r="T367"/>
  <c r="R367"/>
  <c r="P367"/>
  <c r="BK367"/>
  <c r="J367"/>
  <c r="BE367"/>
  <c r="BI365"/>
  <c r="BH365"/>
  <c r="BG365"/>
  <c r="BF365"/>
  <c r="T365"/>
  <c r="R365"/>
  <c r="P365"/>
  <c r="BK365"/>
  <c r="J365"/>
  <c r="BE365"/>
  <c r="BI363"/>
  <c r="BH363"/>
  <c r="BG363"/>
  <c r="BF363"/>
  <c r="T363"/>
  <c r="R363"/>
  <c r="P363"/>
  <c r="BK363"/>
  <c r="J363"/>
  <c r="BE363"/>
  <c r="BI361"/>
  <c r="BH361"/>
  <c r="BG361"/>
  <c r="BF361"/>
  <c r="T361"/>
  <c r="R361"/>
  <c r="P361"/>
  <c r="BK361"/>
  <c r="J361"/>
  <c r="BE361"/>
  <c r="BI359"/>
  <c r="BH359"/>
  <c r="BG359"/>
  <c r="BF359"/>
  <c r="T359"/>
  <c r="R359"/>
  <c r="P359"/>
  <c r="BK359"/>
  <c r="J359"/>
  <c r="BE359"/>
  <c r="BI357"/>
  <c r="BH357"/>
  <c r="BG357"/>
  <c r="BF357"/>
  <c r="T357"/>
  <c r="R357"/>
  <c r="P357"/>
  <c r="BK357"/>
  <c r="J357"/>
  <c r="BE357"/>
  <c r="BI355"/>
  <c r="BH355"/>
  <c r="BG355"/>
  <c r="BF355"/>
  <c r="T355"/>
  <c r="T354"/>
  <c r="R355"/>
  <c r="R354"/>
  <c r="P355"/>
  <c r="P354"/>
  <c r="BK355"/>
  <c r="BK354"/>
  <c r="J354"/>
  <c r="J355"/>
  <c r="BE355"/>
  <c r="J104"/>
  <c r="BI352"/>
  <c r="BH352"/>
  <c r="BG352"/>
  <c r="BF352"/>
  <c r="T352"/>
  <c r="R352"/>
  <c r="P352"/>
  <c r="BK352"/>
  <c r="J352"/>
  <c r="BE352"/>
  <c r="BI350"/>
  <c r="BH350"/>
  <c r="BG350"/>
  <c r="BF350"/>
  <c r="T350"/>
  <c r="T349"/>
  <c r="R350"/>
  <c r="R349"/>
  <c r="P350"/>
  <c r="P349"/>
  <c r="BK350"/>
  <c r="BK349"/>
  <c r="J349"/>
  <c r="J350"/>
  <c r="BE350"/>
  <c r="J103"/>
  <c r="BI345"/>
  <c r="BH345"/>
  <c r="BG345"/>
  <c r="BF345"/>
  <c r="T345"/>
  <c r="R345"/>
  <c r="P345"/>
  <c r="BK345"/>
  <c r="J345"/>
  <c r="BE345"/>
  <c r="BI343"/>
  <c r="BH343"/>
  <c r="BG343"/>
  <c r="BF343"/>
  <c r="T343"/>
  <c r="R343"/>
  <c r="P343"/>
  <c r="BK343"/>
  <c r="J343"/>
  <c r="BE343"/>
  <c r="BI341"/>
  <c r="BH341"/>
  <c r="BG341"/>
  <c r="BF341"/>
  <c r="T341"/>
  <c r="R341"/>
  <c r="P341"/>
  <c r="BK341"/>
  <c r="J341"/>
  <c r="BE341"/>
  <c r="BI339"/>
  <c r="BH339"/>
  <c r="BG339"/>
  <c r="BF339"/>
  <c r="T339"/>
  <c r="R339"/>
  <c r="P339"/>
  <c r="BK339"/>
  <c r="J339"/>
  <c r="BE339"/>
  <c r="BI335"/>
  <c r="BH335"/>
  <c r="BG335"/>
  <c r="BF335"/>
  <c r="T335"/>
  <c r="R335"/>
  <c r="P335"/>
  <c r="BK335"/>
  <c r="J335"/>
  <c r="BE335"/>
  <c r="BI333"/>
  <c r="BH333"/>
  <c r="BG333"/>
  <c r="BF333"/>
  <c r="T333"/>
  <c r="R333"/>
  <c r="P333"/>
  <c r="BK333"/>
  <c r="J333"/>
  <c r="BE333"/>
  <c r="BI331"/>
  <c r="BH331"/>
  <c r="BG331"/>
  <c r="BF331"/>
  <c r="T331"/>
  <c r="R331"/>
  <c r="P331"/>
  <c r="BK331"/>
  <c r="J331"/>
  <c r="BE331"/>
  <c r="BI329"/>
  <c r="BH329"/>
  <c r="BG329"/>
  <c r="BF329"/>
  <c r="T329"/>
  <c r="R329"/>
  <c r="P329"/>
  <c r="BK329"/>
  <c r="J329"/>
  <c r="BE329"/>
  <c r="BI327"/>
  <c r="BH327"/>
  <c r="BG327"/>
  <c r="BF327"/>
  <c r="T327"/>
  <c r="R327"/>
  <c r="P327"/>
  <c r="BK327"/>
  <c r="J327"/>
  <c r="BE327"/>
  <c r="BI325"/>
  <c r="BH325"/>
  <c r="BG325"/>
  <c r="BF325"/>
  <c r="T325"/>
  <c r="R325"/>
  <c r="P325"/>
  <c r="BK325"/>
  <c r="J325"/>
  <c r="BE325"/>
  <c r="BI323"/>
  <c r="BH323"/>
  <c r="BG323"/>
  <c r="BF323"/>
  <c r="T323"/>
  <c r="R323"/>
  <c r="P323"/>
  <c r="BK323"/>
  <c r="J323"/>
  <c r="BE323"/>
  <c r="BI319"/>
  <c r="BH319"/>
  <c r="BG319"/>
  <c r="BF319"/>
  <c r="T319"/>
  <c r="R319"/>
  <c r="P319"/>
  <c r="BK319"/>
  <c r="J319"/>
  <c r="BE319"/>
  <c r="BI315"/>
  <c r="BH315"/>
  <c r="BG315"/>
  <c r="BF315"/>
  <c r="T315"/>
  <c r="R315"/>
  <c r="P315"/>
  <c r="BK315"/>
  <c r="J315"/>
  <c r="BE315"/>
  <c r="BI313"/>
  <c r="BH313"/>
  <c r="BG313"/>
  <c r="BF313"/>
  <c r="T313"/>
  <c r="R313"/>
  <c r="P313"/>
  <c r="BK313"/>
  <c r="J313"/>
  <c r="BE313"/>
  <c r="BI311"/>
  <c r="BH311"/>
  <c r="BG311"/>
  <c r="BF311"/>
  <c r="T311"/>
  <c r="R311"/>
  <c r="P311"/>
  <c r="BK311"/>
  <c r="J311"/>
  <c r="BE311"/>
  <c r="BI309"/>
  <c r="BH309"/>
  <c r="BG309"/>
  <c r="BF309"/>
  <c r="T309"/>
  <c r="R309"/>
  <c r="P309"/>
  <c r="BK309"/>
  <c r="J309"/>
  <c r="BE309"/>
  <c r="BI307"/>
  <c r="BH307"/>
  <c r="BG307"/>
  <c r="BF307"/>
  <c r="T307"/>
  <c r="R307"/>
  <c r="P307"/>
  <c r="BK307"/>
  <c r="J307"/>
  <c r="BE307"/>
  <c r="BI304"/>
  <c r="BH304"/>
  <c r="BG304"/>
  <c r="BF304"/>
  <c r="T304"/>
  <c r="R304"/>
  <c r="P304"/>
  <c r="BK304"/>
  <c r="J304"/>
  <c r="BE304"/>
  <c r="BI302"/>
  <c r="BH302"/>
  <c r="BG302"/>
  <c r="BF302"/>
  <c r="T302"/>
  <c r="R302"/>
  <c r="P302"/>
  <c r="BK302"/>
  <c r="J302"/>
  <c r="BE302"/>
  <c r="BI300"/>
  <c r="BH300"/>
  <c r="BG300"/>
  <c r="BF300"/>
  <c r="T300"/>
  <c r="R300"/>
  <c r="P300"/>
  <c r="BK300"/>
  <c r="J300"/>
  <c r="BE300"/>
  <c r="BI298"/>
  <c r="BH298"/>
  <c r="BG298"/>
  <c r="BF298"/>
  <c r="T298"/>
  <c r="R298"/>
  <c r="P298"/>
  <c r="BK298"/>
  <c r="J298"/>
  <c r="BE298"/>
  <c r="BI296"/>
  <c r="BH296"/>
  <c r="BG296"/>
  <c r="BF296"/>
  <c r="T296"/>
  <c r="R296"/>
  <c r="P296"/>
  <c r="BK296"/>
  <c r="J296"/>
  <c r="BE296"/>
  <c r="BI294"/>
  <c r="BH294"/>
  <c r="BG294"/>
  <c r="BF294"/>
  <c r="T294"/>
  <c r="R294"/>
  <c r="P294"/>
  <c r="BK294"/>
  <c r="J294"/>
  <c r="BE294"/>
  <c r="BI292"/>
  <c r="BH292"/>
  <c r="BG292"/>
  <c r="BF292"/>
  <c r="T292"/>
  <c r="T291"/>
  <c r="R292"/>
  <c r="R291"/>
  <c r="P292"/>
  <c r="P291"/>
  <c r="BK292"/>
  <c r="BK291"/>
  <c r="J291"/>
  <c r="J292"/>
  <c r="BE292"/>
  <c r="J102"/>
  <c r="BI289"/>
  <c r="BH289"/>
  <c r="BG289"/>
  <c r="BF289"/>
  <c r="T289"/>
  <c r="R289"/>
  <c r="P289"/>
  <c r="BK289"/>
  <c r="J289"/>
  <c r="BE289"/>
  <c r="BI287"/>
  <c r="BH287"/>
  <c r="BG287"/>
  <c r="BF287"/>
  <c r="T287"/>
  <c r="R287"/>
  <c r="P287"/>
  <c r="BK287"/>
  <c r="J287"/>
  <c r="BE287"/>
  <c r="BI285"/>
  <c r="BH285"/>
  <c r="BG285"/>
  <c r="BF285"/>
  <c r="T285"/>
  <c r="R285"/>
  <c r="P285"/>
  <c r="BK285"/>
  <c r="J285"/>
  <c r="BE285"/>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5"/>
  <c r="BH275"/>
  <c r="BG275"/>
  <c r="BF275"/>
  <c r="T275"/>
  <c r="T274"/>
  <c r="R275"/>
  <c r="R274"/>
  <c r="P275"/>
  <c r="P274"/>
  <c r="BK275"/>
  <c r="BK274"/>
  <c r="J274"/>
  <c r="J275"/>
  <c r="BE275"/>
  <c r="J101"/>
  <c r="BI272"/>
  <c r="BH272"/>
  <c r="BG272"/>
  <c r="BF272"/>
  <c r="T272"/>
  <c r="R272"/>
  <c r="P272"/>
  <c r="BK272"/>
  <c r="J272"/>
  <c r="BE272"/>
  <c r="BI270"/>
  <c r="BH270"/>
  <c r="BG270"/>
  <c r="BF270"/>
  <c r="T270"/>
  <c r="R270"/>
  <c r="P270"/>
  <c r="BK270"/>
  <c r="J270"/>
  <c r="BE270"/>
  <c r="BI268"/>
  <c r="BH268"/>
  <c r="BG268"/>
  <c r="BF268"/>
  <c r="T268"/>
  <c r="R268"/>
  <c r="P268"/>
  <c r="BK268"/>
  <c r="J268"/>
  <c r="BE268"/>
  <c r="BI266"/>
  <c r="BH266"/>
  <c r="BG266"/>
  <c r="BF266"/>
  <c r="T266"/>
  <c r="R266"/>
  <c r="P266"/>
  <c r="BK266"/>
  <c r="J266"/>
  <c r="BE266"/>
  <c r="BI264"/>
  <c r="BH264"/>
  <c r="BG264"/>
  <c r="BF264"/>
  <c r="T264"/>
  <c r="R264"/>
  <c r="P264"/>
  <c r="BK264"/>
  <c r="J264"/>
  <c r="BE264"/>
  <c r="BI262"/>
  <c r="BH262"/>
  <c r="BG262"/>
  <c r="BF262"/>
  <c r="T262"/>
  <c r="R262"/>
  <c r="P262"/>
  <c r="BK262"/>
  <c r="J262"/>
  <c r="BE262"/>
  <c r="BI260"/>
  <c r="BH260"/>
  <c r="BG260"/>
  <c r="BF260"/>
  <c r="T260"/>
  <c r="R260"/>
  <c r="P260"/>
  <c r="BK260"/>
  <c r="J260"/>
  <c r="BE260"/>
  <c r="BI249"/>
  <c r="BH249"/>
  <c r="BG249"/>
  <c r="BF249"/>
  <c r="T249"/>
  <c r="T248"/>
  <c r="R249"/>
  <c r="R248"/>
  <c r="P249"/>
  <c r="P248"/>
  <c r="BK249"/>
  <c r="BK248"/>
  <c r="J248"/>
  <c r="J249"/>
  <c r="BE249"/>
  <c r="J100"/>
  <c r="BI246"/>
  <c r="BH246"/>
  <c r="BG246"/>
  <c r="BF246"/>
  <c r="T246"/>
  <c r="T245"/>
  <c r="R246"/>
  <c r="R245"/>
  <c r="P246"/>
  <c r="P245"/>
  <c r="BK246"/>
  <c r="BK245"/>
  <c r="J245"/>
  <c r="J246"/>
  <c r="BE246"/>
  <c r="J99"/>
  <c r="BI243"/>
  <c r="BH243"/>
  <c r="BG243"/>
  <c r="BF243"/>
  <c r="T243"/>
  <c r="R243"/>
  <c r="P243"/>
  <c r="BK243"/>
  <c r="J243"/>
  <c r="BE243"/>
  <c r="BI241"/>
  <c r="BH241"/>
  <c r="BG241"/>
  <c r="BF241"/>
  <c r="T241"/>
  <c r="R241"/>
  <c r="P241"/>
  <c r="BK241"/>
  <c r="J241"/>
  <c r="BE241"/>
  <c r="BI232"/>
  <c r="BH232"/>
  <c r="BG232"/>
  <c r="BF232"/>
  <c r="T232"/>
  <c r="R232"/>
  <c r="P232"/>
  <c r="BK232"/>
  <c r="J232"/>
  <c r="BE232"/>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192"/>
  <c r="BH192"/>
  <c r="BG192"/>
  <c r="BF192"/>
  <c r="T192"/>
  <c r="R192"/>
  <c r="P192"/>
  <c r="BK192"/>
  <c r="J192"/>
  <c r="BE192"/>
  <c r="BI190"/>
  <c r="BH190"/>
  <c r="BG190"/>
  <c r="BF190"/>
  <c r="T190"/>
  <c r="R190"/>
  <c r="P190"/>
  <c r="BK190"/>
  <c r="J190"/>
  <c r="BE190"/>
  <c r="BI188"/>
  <c r="BH188"/>
  <c r="BG188"/>
  <c r="BF188"/>
  <c r="T188"/>
  <c r="R188"/>
  <c r="P188"/>
  <c r="BK188"/>
  <c r="J188"/>
  <c r="BE188"/>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3"/>
  <c r="BH133"/>
  <c r="BG133"/>
  <c r="BF133"/>
  <c r="T133"/>
  <c r="R133"/>
  <c r="P133"/>
  <c r="BK133"/>
  <c r="J133"/>
  <c r="BE133"/>
  <c r="BI128"/>
  <c r="F37"/>
  <c i="1" r="BD97"/>
  <c i="4" r="BH128"/>
  <c r="F36"/>
  <c i="1" r="BC97"/>
  <c i="4" r="BG128"/>
  <c r="F35"/>
  <c i="1" r="BB97"/>
  <c i="4" r="BF128"/>
  <c r="J34"/>
  <c i="1" r="AW97"/>
  <c i="4" r="F34"/>
  <c i="1" r="BA97"/>
  <c i="4" r="T128"/>
  <c r="T127"/>
  <c r="T126"/>
  <c r="T125"/>
  <c r="R128"/>
  <c r="R127"/>
  <c r="R126"/>
  <c r="R125"/>
  <c r="P128"/>
  <c r="P127"/>
  <c r="P126"/>
  <c r="P125"/>
  <c i="1" r="AU97"/>
  <c i="4" r="BK128"/>
  <c r="BK127"/>
  <c r="J127"/>
  <c r="BK126"/>
  <c r="J126"/>
  <c r="BK125"/>
  <c r="J125"/>
  <c r="J96"/>
  <c r="J30"/>
  <c i="1" r="AG97"/>
  <c i="4" r="J128"/>
  <c r="BE128"/>
  <c r="J33"/>
  <c i="1" r="AV97"/>
  <c i="4" r="F33"/>
  <c i="1" r="AZ97"/>
  <c i="4" r="J98"/>
  <c r="J97"/>
  <c r="J122"/>
  <c r="J121"/>
  <c r="F121"/>
  <c r="F119"/>
  <c r="E117"/>
  <c r="J92"/>
  <c r="J91"/>
  <c r="F91"/>
  <c r="F89"/>
  <c r="E87"/>
  <c r="J39"/>
  <c r="J18"/>
  <c r="E18"/>
  <c r="F122"/>
  <c r="F92"/>
  <c r="J17"/>
  <c r="J12"/>
  <c r="J119"/>
  <c r="J89"/>
  <c r="E7"/>
  <c r="E115"/>
  <c r="E85"/>
  <c i="3" r="J37"/>
  <c r="J36"/>
  <c i="1" r="AY96"/>
  <c i="3" r="J35"/>
  <c i="1" r="AX96"/>
  <c i="3" r="BI203"/>
  <c r="BH203"/>
  <c r="BG203"/>
  <c r="BF203"/>
  <c r="T203"/>
  <c r="T202"/>
  <c r="R203"/>
  <c r="R202"/>
  <c r="P203"/>
  <c r="P202"/>
  <c r="BK203"/>
  <c r="BK202"/>
  <c r="J202"/>
  <c r="J203"/>
  <c r="BE203"/>
  <c r="J101"/>
  <c r="BI200"/>
  <c r="BH200"/>
  <c r="BG200"/>
  <c r="BF200"/>
  <c r="T200"/>
  <c r="R200"/>
  <c r="P200"/>
  <c r="BK200"/>
  <c r="J200"/>
  <c r="BE200"/>
  <c r="BI196"/>
  <c r="BH196"/>
  <c r="BG196"/>
  <c r="BF196"/>
  <c r="T196"/>
  <c r="R196"/>
  <c r="P196"/>
  <c r="BK196"/>
  <c r="J196"/>
  <c r="BE196"/>
  <c r="BI194"/>
  <c r="BH194"/>
  <c r="BG194"/>
  <c r="BF194"/>
  <c r="T194"/>
  <c r="R194"/>
  <c r="P194"/>
  <c r="BK194"/>
  <c r="J194"/>
  <c r="BE194"/>
  <c r="BI192"/>
  <c r="BH192"/>
  <c r="BG192"/>
  <c r="BF192"/>
  <c r="T192"/>
  <c r="R192"/>
  <c r="P192"/>
  <c r="BK192"/>
  <c r="J192"/>
  <c r="BE192"/>
  <c r="BI189"/>
  <c r="BH189"/>
  <c r="BG189"/>
  <c r="BF189"/>
  <c r="T189"/>
  <c r="R189"/>
  <c r="P189"/>
  <c r="BK189"/>
  <c r="J189"/>
  <c r="BE189"/>
  <c r="BI187"/>
  <c r="BH187"/>
  <c r="BG187"/>
  <c r="BF187"/>
  <c r="T187"/>
  <c r="R187"/>
  <c r="P187"/>
  <c r="BK187"/>
  <c r="J187"/>
  <c r="BE187"/>
  <c r="BI184"/>
  <c r="BH184"/>
  <c r="BG184"/>
  <c r="BF184"/>
  <c r="T184"/>
  <c r="T183"/>
  <c r="R184"/>
  <c r="R183"/>
  <c r="P184"/>
  <c r="P183"/>
  <c r="BK184"/>
  <c r="BK183"/>
  <c r="J183"/>
  <c r="J184"/>
  <c r="BE184"/>
  <c r="J100"/>
  <c r="BI181"/>
  <c r="BH181"/>
  <c r="BG181"/>
  <c r="BF181"/>
  <c r="T181"/>
  <c r="R181"/>
  <c r="P181"/>
  <c r="BK181"/>
  <c r="J181"/>
  <c r="BE181"/>
  <c r="BI179"/>
  <c r="BH179"/>
  <c r="BG179"/>
  <c r="BF179"/>
  <c r="T179"/>
  <c r="R179"/>
  <c r="P179"/>
  <c r="BK179"/>
  <c r="J179"/>
  <c r="BE179"/>
  <c r="BI174"/>
  <c r="BH174"/>
  <c r="BG174"/>
  <c r="BF174"/>
  <c r="T174"/>
  <c r="R174"/>
  <c r="P174"/>
  <c r="BK174"/>
  <c r="J174"/>
  <c r="BE174"/>
  <c r="BI173"/>
  <c r="BH173"/>
  <c r="BG173"/>
  <c r="BF173"/>
  <c r="T173"/>
  <c r="R173"/>
  <c r="P173"/>
  <c r="BK173"/>
  <c r="J173"/>
  <c r="BE173"/>
  <c r="BI170"/>
  <c r="BH170"/>
  <c r="BG170"/>
  <c r="BF170"/>
  <c r="T170"/>
  <c r="R170"/>
  <c r="P170"/>
  <c r="BK170"/>
  <c r="J170"/>
  <c r="BE170"/>
  <c r="BI167"/>
  <c r="BH167"/>
  <c r="BG167"/>
  <c r="BF167"/>
  <c r="T167"/>
  <c r="R167"/>
  <c r="P167"/>
  <c r="BK167"/>
  <c r="J167"/>
  <c r="BE167"/>
  <c r="BI165"/>
  <c r="BH165"/>
  <c r="BG165"/>
  <c r="BF165"/>
  <c r="T165"/>
  <c r="R165"/>
  <c r="P165"/>
  <c r="BK165"/>
  <c r="J165"/>
  <c r="BE165"/>
  <c r="BI160"/>
  <c r="BH160"/>
  <c r="BG160"/>
  <c r="BF160"/>
  <c r="T160"/>
  <c r="T159"/>
  <c r="R160"/>
  <c r="R159"/>
  <c r="P160"/>
  <c r="P159"/>
  <c r="BK160"/>
  <c r="BK159"/>
  <c r="J159"/>
  <c r="J160"/>
  <c r="BE160"/>
  <c r="J99"/>
  <c r="BI152"/>
  <c r="BH152"/>
  <c r="BG152"/>
  <c r="BF152"/>
  <c r="T152"/>
  <c r="R152"/>
  <c r="P152"/>
  <c r="BK152"/>
  <c r="J152"/>
  <c r="BE152"/>
  <c r="BI149"/>
  <c r="BH149"/>
  <c r="BG149"/>
  <c r="BF149"/>
  <c r="T149"/>
  <c r="R149"/>
  <c r="P149"/>
  <c r="BK149"/>
  <c r="J149"/>
  <c r="BE149"/>
  <c r="BI144"/>
  <c r="BH144"/>
  <c r="BG144"/>
  <c r="BF144"/>
  <c r="T144"/>
  <c r="R144"/>
  <c r="P144"/>
  <c r="BK144"/>
  <c r="J144"/>
  <c r="BE144"/>
  <c r="BI141"/>
  <c r="BH141"/>
  <c r="BG141"/>
  <c r="BF141"/>
  <c r="T141"/>
  <c r="R141"/>
  <c r="P141"/>
  <c r="BK141"/>
  <c r="J141"/>
  <c r="BE141"/>
  <c r="BI136"/>
  <c r="BH136"/>
  <c r="BG136"/>
  <c r="BF136"/>
  <c r="T136"/>
  <c r="R136"/>
  <c r="P136"/>
  <c r="BK136"/>
  <c r="J136"/>
  <c r="BE136"/>
  <c r="BI133"/>
  <c r="BH133"/>
  <c r="BG133"/>
  <c r="BF133"/>
  <c r="T133"/>
  <c r="R133"/>
  <c r="P133"/>
  <c r="BK133"/>
  <c r="J133"/>
  <c r="BE133"/>
  <c r="BI127"/>
  <c r="BH127"/>
  <c r="BG127"/>
  <c r="BF127"/>
  <c r="T127"/>
  <c r="R127"/>
  <c r="P127"/>
  <c r="BK127"/>
  <c r="J127"/>
  <c r="BE127"/>
  <c r="BI124"/>
  <c r="F37"/>
  <c i="1" r="BD96"/>
  <c i="3" r="BH124"/>
  <c r="F36"/>
  <c i="1" r="BC96"/>
  <c i="3" r="BG124"/>
  <c r="F35"/>
  <c i="1" r="BB96"/>
  <c i="3" r="BF124"/>
  <c r="J34"/>
  <c i="1" r="AW96"/>
  <c i="3" r="F34"/>
  <c i="1" r="BA96"/>
  <c i="3" r="T124"/>
  <c r="T123"/>
  <c r="T122"/>
  <c r="T121"/>
  <c r="R124"/>
  <c r="R123"/>
  <c r="R122"/>
  <c r="R121"/>
  <c r="P124"/>
  <c r="P123"/>
  <c r="P122"/>
  <c r="P121"/>
  <c i="1" r="AU96"/>
  <c i="3" r="BK124"/>
  <c r="BK123"/>
  <c r="J123"/>
  <c r="BK122"/>
  <c r="J122"/>
  <c r="BK121"/>
  <c r="J121"/>
  <c r="J96"/>
  <c r="J30"/>
  <c i="1" r="AG96"/>
  <c i="3" r="J124"/>
  <c r="BE124"/>
  <c r="J33"/>
  <c i="1" r="AV96"/>
  <c i="3" r="F33"/>
  <c i="1" r="AZ96"/>
  <c i="3" r="J98"/>
  <c r="J97"/>
  <c r="F115"/>
  <c r="E113"/>
  <c r="F89"/>
  <c r="E87"/>
  <c r="J39"/>
  <c r="J24"/>
  <c r="E24"/>
  <c r="J118"/>
  <c r="J92"/>
  <c r="J23"/>
  <c r="J21"/>
  <c r="E21"/>
  <c r="J117"/>
  <c r="J91"/>
  <c r="J20"/>
  <c r="J18"/>
  <c r="E18"/>
  <c r="F118"/>
  <c r="F92"/>
  <c r="J17"/>
  <c r="J15"/>
  <c r="E15"/>
  <c r="F117"/>
  <c r="F91"/>
  <c r="J14"/>
  <c r="J12"/>
  <c r="J115"/>
  <c r="J89"/>
  <c r="E7"/>
  <c r="E111"/>
  <c r="E85"/>
  <c i="2" r="J37"/>
  <c r="J36"/>
  <c i="1" r="AY95"/>
  <c i="2" r="J35"/>
  <c i="1" r="AX95"/>
  <c i="2" r="BI311"/>
  <c r="BH311"/>
  <c r="BG311"/>
  <c r="BF311"/>
  <c r="T311"/>
  <c r="T310"/>
  <c r="R311"/>
  <c r="R310"/>
  <c r="P311"/>
  <c r="P310"/>
  <c r="BK311"/>
  <c r="BK310"/>
  <c r="J310"/>
  <c r="J311"/>
  <c r="BE311"/>
  <c r="J104"/>
  <c r="BI307"/>
  <c r="BH307"/>
  <c r="BG307"/>
  <c r="BF307"/>
  <c r="T307"/>
  <c r="R307"/>
  <c r="P307"/>
  <c r="BK307"/>
  <c r="J307"/>
  <c r="BE307"/>
  <c r="BI304"/>
  <c r="BH304"/>
  <c r="BG304"/>
  <c r="BF304"/>
  <c r="T304"/>
  <c r="R304"/>
  <c r="P304"/>
  <c r="BK304"/>
  <c r="J304"/>
  <c r="BE304"/>
  <c r="BI300"/>
  <c r="BH300"/>
  <c r="BG300"/>
  <c r="BF300"/>
  <c r="T300"/>
  <c r="T299"/>
  <c r="R300"/>
  <c r="R299"/>
  <c r="P300"/>
  <c r="P299"/>
  <c r="BK300"/>
  <c r="BK299"/>
  <c r="J299"/>
  <c r="J300"/>
  <c r="BE300"/>
  <c r="J103"/>
  <c r="BI296"/>
  <c r="BH296"/>
  <c r="BG296"/>
  <c r="BF296"/>
  <c r="T296"/>
  <c r="R296"/>
  <c r="P296"/>
  <c r="BK296"/>
  <c r="J296"/>
  <c r="BE296"/>
  <c r="BI293"/>
  <c r="BH293"/>
  <c r="BG293"/>
  <c r="BF293"/>
  <c r="T293"/>
  <c r="R293"/>
  <c r="P293"/>
  <c r="BK293"/>
  <c r="J293"/>
  <c r="BE293"/>
  <c r="BI290"/>
  <c r="BH290"/>
  <c r="BG290"/>
  <c r="BF290"/>
  <c r="T290"/>
  <c r="R290"/>
  <c r="P290"/>
  <c r="BK290"/>
  <c r="J290"/>
  <c r="BE290"/>
  <c r="BI288"/>
  <c r="BH288"/>
  <c r="BG288"/>
  <c r="BF288"/>
  <c r="T288"/>
  <c r="R288"/>
  <c r="P288"/>
  <c r="BK288"/>
  <c r="J288"/>
  <c r="BE288"/>
  <c r="BI285"/>
  <c r="BH285"/>
  <c r="BG285"/>
  <c r="BF285"/>
  <c r="T285"/>
  <c r="R285"/>
  <c r="P285"/>
  <c r="BK285"/>
  <c r="J285"/>
  <c r="BE285"/>
  <c r="BI283"/>
  <c r="BH283"/>
  <c r="BG283"/>
  <c r="BF283"/>
  <c r="T283"/>
  <c r="R283"/>
  <c r="P283"/>
  <c r="BK283"/>
  <c r="J283"/>
  <c r="BE283"/>
  <c r="BI280"/>
  <c r="BH280"/>
  <c r="BG280"/>
  <c r="BF280"/>
  <c r="T280"/>
  <c r="R280"/>
  <c r="P280"/>
  <c r="BK280"/>
  <c r="J280"/>
  <c r="BE280"/>
  <c r="BI277"/>
  <c r="BH277"/>
  <c r="BG277"/>
  <c r="BF277"/>
  <c r="T277"/>
  <c r="R277"/>
  <c r="P277"/>
  <c r="BK277"/>
  <c r="J277"/>
  <c r="BE277"/>
  <c r="BI274"/>
  <c r="BH274"/>
  <c r="BG274"/>
  <c r="BF274"/>
  <c r="T274"/>
  <c r="R274"/>
  <c r="P274"/>
  <c r="BK274"/>
  <c r="J274"/>
  <c r="BE274"/>
  <c r="BI270"/>
  <c r="BH270"/>
  <c r="BG270"/>
  <c r="BF270"/>
  <c r="T270"/>
  <c r="R270"/>
  <c r="P270"/>
  <c r="BK270"/>
  <c r="J270"/>
  <c r="BE270"/>
  <c r="BI265"/>
  <c r="BH265"/>
  <c r="BG265"/>
  <c r="BF265"/>
  <c r="T265"/>
  <c r="R265"/>
  <c r="P265"/>
  <c r="BK265"/>
  <c r="J265"/>
  <c r="BE265"/>
  <c r="BI263"/>
  <c r="BH263"/>
  <c r="BG263"/>
  <c r="BF263"/>
  <c r="T263"/>
  <c r="R263"/>
  <c r="P263"/>
  <c r="BK263"/>
  <c r="J263"/>
  <c r="BE263"/>
  <c r="BI261"/>
  <c r="BH261"/>
  <c r="BG261"/>
  <c r="BF261"/>
  <c r="T261"/>
  <c r="R261"/>
  <c r="P261"/>
  <c r="BK261"/>
  <c r="J261"/>
  <c r="BE261"/>
  <c r="BI259"/>
  <c r="BH259"/>
  <c r="BG259"/>
  <c r="BF259"/>
  <c r="T259"/>
  <c r="R259"/>
  <c r="P259"/>
  <c r="BK259"/>
  <c r="J259"/>
  <c r="BE259"/>
  <c r="BI257"/>
  <c r="BH257"/>
  <c r="BG257"/>
  <c r="BF257"/>
  <c r="T257"/>
  <c r="R257"/>
  <c r="P257"/>
  <c r="BK257"/>
  <c r="J257"/>
  <c r="BE257"/>
  <c r="BI254"/>
  <c r="BH254"/>
  <c r="BG254"/>
  <c r="BF254"/>
  <c r="T254"/>
  <c r="R254"/>
  <c r="P254"/>
  <c r="BK254"/>
  <c r="J254"/>
  <c r="BE254"/>
  <c r="BI248"/>
  <c r="BH248"/>
  <c r="BG248"/>
  <c r="BF248"/>
  <c r="T248"/>
  <c r="R248"/>
  <c r="P248"/>
  <c r="BK248"/>
  <c r="J248"/>
  <c r="BE248"/>
  <c r="BI241"/>
  <c r="BH241"/>
  <c r="BG241"/>
  <c r="BF241"/>
  <c r="T241"/>
  <c r="T240"/>
  <c r="R241"/>
  <c r="R240"/>
  <c r="P241"/>
  <c r="P240"/>
  <c r="BK241"/>
  <c r="BK240"/>
  <c r="J240"/>
  <c r="J241"/>
  <c r="BE241"/>
  <c r="J102"/>
  <c r="BI235"/>
  <c r="BH235"/>
  <c r="BG235"/>
  <c r="BF235"/>
  <c r="T235"/>
  <c r="R235"/>
  <c r="P235"/>
  <c r="BK235"/>
  <c r="J235"/>
  <c r="BE235"/>
  <c r="BI230"/>
  <c r="BH230"/>
  <c r="BG230"/>
  <c r="BF230"/>
  <c r="T230"/>
  <c r="R230"/>
  <c r="P230"/>
  <c r="BK230"/>
  <c r="J230"/>
  <c r="BE230"/>
  <c r="BI227"/>
  <c r="BH227"/>
  <c r="BG227"/>
  <c r="BF227"/>
  <c r="T227"/>
  <c r="R227"/>
  <c r="P227"/>
  <c r="BK227"/>
  <c r="J227"/>
  <c r="BE227"/>
  <c r="BI223"/>
  <c r="BH223"/>
  <c r="BG223"/>
  <c r="BF223"/>
  <c r="T223"/>
  <c r="R223"/>
  <c r="P223"/>
  <c r="BK223"/>
  <c r="J223"/>
  <c r="BE223"/>
  <c r="BI219"/>
  <c r="BH219"/>
  <c r="BG219"/>
  <c r="BF219"/>
  <c r="T219"/>
  <c r="R219"/>
  <c r="P219"/>
  <c r="BK219"/>
  <c r="J219"/>
  <c r="BE219"/>
  <c r="BI215"/>
  <c r="BH215"/>
  <c r="BG215"/>
  <c r="BF215"/>
  <c r="T215"/>
  <c r="R215"/>
  <c r="P215"/>
  <c r="BK215"/>
  <c r="J215"/>
  <c r="BE215"/>
  <c r="BI210"/>
  <c r="BH210"/>
  <c r="BG210"/>
  <c r="BF210"/>
  <c r="T210"/>
  <c r="R210"/>
  <c r="P210"/>
  <c r="BK210"/>
  <c r="J210"/>
  <c r="BE210"/>
  <c r="BI206"/>
  <c r="BH206"/>
  <c r="BG206"/>
  <c r="BF206"/>
  <c r="T206"/>
  <c r="T205"/>
  <c r="R206"/>
  <c r="R205"/>
  <c r="P206"/>
  <c r="P205"/>
  <c r="BK206"/>
  <c r="BK205"/>
  <c r="J205"/>
  <c r="J206"/>
  <c r="BE206"/>
  <c r="J101"/>
  <c r="BI202"/>
  <c r="BH202"/>
  <c r="BG202"/>
  <c r="BF202"/>
  <c r="T202"/>
  <c r="T201"/>
  <c r="R202"/>
  <c r="R201"/>
  <c r="P202"/>
  <c r="P201"/>
  <c r="BK202"/>
  <c r="BK201"/>
  <c r="J201"/>
  <c r="J202"/>
  <c r="BE202"/>
  <c r="J100"/>
  <c r="BI198"/>
  <c r="BH198"/>
  <c r="BG198"/>
  <c r="BF198"/>
  <c r="T198"/>
  <c r="R198"/>
  <c r="P198"/>
  <c r="BK198"/>
  <c r="J198"/>
  <c r="BE198"/>
  <c r="BI196"/>
  <c r="BH196"/>
  <c r="BG196"/>
  <c r="BF196"/>
  <c r="T196"/>
  <c r="R196"/>
  <c r="P196"/>
  <c r="BK196"/>
  <c r="J196"/>
  <c r="BE196"/>
  <c r="BI193"/>
  <c r="BH193"/>
  <c r="BG193"/>
  <c r="BF193"/>
  <c r="T193"/>
  <c r="T192"/>
  <c r="R193"/>
  <c r="R192"/>
  <c r="P193"/>
  <c r="P192"/>
  <c r="BK193"/>
  <c r="BK192"/>
  <c r="J192"/>
  <c r="J193"/>
  <c r="BE193"/>
  <c r="J99"/>
  <c r="BI187"/>
  <c r="BH187"/>
  <c r="BG187"/>
  <c r="BF187"/>
  <c r="T187"/>
  <c r="R187"/>
  <c r="P187"/>
  <c r="BK187"/>
  <c r="J187"/>
  <c r="BE187"/>
  <c r="BI184"/>
  <c r="BH184"/>
  <c r="BG184"/>
  <c r="BF184"/>
  <c r="T184"/>
  <c r="R184"/>
  <c r="P184"/>
  <c r="BK184"/>
  <c r="J184"/>
  <c r="BE184"/>
  <c r="BI182"/>
  <c r="BH182"/>
  <c r="BG182"/>
  <c r="BF182"/>
  <c r="T182"/>
  <c r="R182"/>
  <c r="P182"/>
  <c r="BK182"/>
  <c r="J182"/>
  <c r="BE182"/>
  <c r="BI179"/>
  <c r="BH179"/>
  <c r="BG179"/>
  <c r="BF179"/>
  <c r="T179"/>
  <c r="R179"/>
  <c r="P179"/>
  <c r="BK179"/>
  <c r="J179"/>
  <c r="BE179"/>
  <c r="BI176"/>
  <c r="BH176"/>
  <c r="BG176"/>
  <c r="BF176"/>
  <c r="T176"/>
  <c r="R176"/>
  <c r="P176"/>
  <c r="BK176"/>
  <c r="J176"/>
  <c r="BE176"/>
  <c r="BI173"/>
  <c r="BH173"/>
  <c r="BG173"/>
  <c r="BF173"/>
  <c r="T173"/>
  <c r="R173"/>
  <c r="P173"/>
  <c r="BK173"/>
  <c r="J173"/>
  <c r="BE173"/>
  <c r="BI168"/>
  <c r="BH168"/>
  <c r="BG168"/>
  <c r="BF168"/>
  <c r="T168"/>
  <c r="R168"/>
  <c r="P168"/>
  <c r="BK168"/>
  <c r="J168"/>
  <c r="BE168"/>
  <c r="BI166"/>
  <c r="BH166"/>
  <c r="BG166"/>
  <c r="BF166"/>
  <c r="T166"/>
  <c r="R166"/>
  <c r="P166"/>
  <c r="BK166"/>
  <c r="J166"/>
  <c r="BE166"/>
  <c r="BI163"/>
  <c r="BH163"/>
  <c r="BG163"/>
  <c r="BF163"/>
  <c r="T163"/>
  <c r="R163"/>
  <c r="P163"/>
  <c r="BK163"/>
  <c r="J163"/>
  <c r="BE163"/>
  <c r="BI160"/>
  <c r="BH160"/>
  <c r="BG160"/>
  <c r="BF160"/>
  <c r="T160"/>
  <c r="R160"/>
  <c r="P160"/>
  <c r="BK160"/>
  <c r="J160"/>
  <c r="BE160"/>
  <c r="BI155"/>
  <c r="BH155"/>
  <c r="BG155"/>
  <c r="BF155"/>
  <c r="T155"/>
  <c r="R155"/>
  <c r="P155"/>
  <c r="BK155"/>
  <c r="J155"/>
  <c r="BE155"/>
  <c r="BI152"/>
  <c r="BH152"/>
  <c r="BG152"/>
  <c r="BF152"/>
  <c r="T152"/>
  <c r="R152"/>
  <c r="P152"/>
  <c r="BK152"/>
  <c r="J152"/>
  <c r="BE152"/>
  <c r="BI149"/>
  <c r="BH149"/>
  <c r="BG149"/>
  <c r="BF149"/>
  <c r="T149"/>
  <c r="R149"/>
  <c r="P149"/>
  <c r="BK149"/>
  <c r="J149"/>
  <c r="BE149"/>
  <c r="BI146"/>
  <c r="BH146"/>
  <c r="BG146"/>
  <c r="BF146"/>
  <c r="T146"/>
  <c r="R146"/>
  <c r="P146"/>
  <c r="BK146"/>
  <c r="J146"/>
  <c r="BE146"/>
  <c r="BI139"/>
  <c r="BH139"/>
  <c r="BG139"/>
  <c r="BF139"/>
  <c r="T139"/>
  <c r="R139"/>
  <c r="P139"/>
  <c r="BK139"/>
  <c r="J139"/>
  <c r="BE139"/>
  <c r="BI136"/>
  <c r="BH136"/>
  <c r="BG136"/>
  <c r="BF136"/>
  <c r="T136"/>
  <c r="R136"/>
  <c r="P136"/>
  <c r="BK136"/>
  <c r="J136"/>
  <c r="BE136"/>
  <c r="BI133"/>
  <c r="BH133"/>
  <c r="BG133"/>
  <c r="BF133"/>
  <c r="T133"/>
  <c r="R133"/>
  <c r="P133"/>
  <c r="BK133"/>
  <c r="J133"/>
  <c r="BE133"/>
  <c r="BI130"/>
  <c r="BH130"/>
  <c r="BG130"/>
  <c r="BF130"/>
  <c r="T130"/>
  <c r="R130"/>
  <c r="P130"/>
  <c r="BK130"/>
  <c r="J130"/>
  <c r="BE130"/>
  <c r="BI127"/>
  <c r="F37"/>
  <c i="1" r="BD95"/>
  <c i="2" r="BH127"/>
  <c r="F36"/>
  <c i="1" r="BC95"/>
  <c i="2" r="BG127"/>
  <c r="F35"/>
  <c i="1" r="BB95"/>
  <c i="2" r="BF127"/>
  <c r="J34"/>
  <c i="1" r="AW95"/>
  <c i="2" r="F34"/>
  <c i="1" r="BA95"/>
  <c i="2" r="T127"/>
  <c r="T126"/>
  <c r="T125"/>
  <c r="T124"/>
  <c r="R127"/>
  <c r="R126"/>
  <c r="R125"/>
  <c r="R124"/>
  <c r="P127"/>
  <c r="P126"/>
  <c r="P125"/>
  <c r="P124"/>
  <c i="1" r="AU95"/>
  <c i="2" r="BK127"/>
  <c r="BK126"/>
  <c r="J126"/>
  <c r="BK125"/>
  <c r="J125"/>
  <c r="BK124"/>
  <c r="J124"/>
  <c r="J96"/>
  <c r="J30"/>
  <c i="1" r="AG95"/>
  <c i="2" r="J127"/>
  <c r="BE127"/>
  <c r="J33"/>
  <c i="1" r="AV95"/>
  <c i="2" r="F33"/>
  <c i="1" r="AZ95"/>
  <c i="2" r="J98"/>
  <c r="J97"/>
  <c r="F118"/>
  <c r="E116"/>
  <c r="F89"/>
  <c r="E87"/>
  <c r="J39"/>
  <c r="J24"/>
  <c r="E24"/>
  <c r="J121"/>
  <c r="J92"/>
  <c r="J23"/>
  <c r="J21"/>
  <c r="E21"/>
  <c r="J120"/>
  <c r="J91"/>
  <c r="J20"/>
  <c r="J18"/>
  <c r="E18"/>
  <c r="F121"/>
  <c r="F92"/>
  <c r="J17"/>
  <c r="J15"/>
  <c r="E15"/>
  <c r="F120"/>
  <c r="F91"/>
  <c r="J14"/>
  <c r="J12"/>
  <c r="J118"/>
  <c r="J89"/>
  <c r="E7"/>
  <c r="E114"/>
  <c r="E85"/>
  <c i="1" r="BD94"/>
  <c r="W33"/>
  <c r="BC94"/>
  <c r="W32"/>
  <c r="BB94"/>
  <c r="W31"/>
  <c r="BA94"/>
  <c r="W30"/>
  <c r="AZ94"/>
  <c r="W29"/>
  <c r="AY94"/>
  <c r="AX94"/>
  <c r="AW94"/>
  <c r="AK30"/>
  <c r="AV94"/>
  <c r="AK29"/>
  <c r="AU94"/>
  <c r="AT94"/>
  <c r="AS94"/>
  <c r="AG94"/>
  <c r="AK26"/>
  <c r="AT106"/>
  <c r="AN106"/>
  <c r="AT105"/>
  <c r="AN105"/>
  <c r="AT104"/>
  <c r="AN104"/>
  <c r="AT103"/>
  <c r="AN103"/>
  <c r="AT102"/>
  <c r="AN102"/>
  <c r="AT101"/>
  <c r="AN101"/>
  <c r="AT100"/>
  <c r="AN100"/>
  <c r="AT99"/>
  <c r="AN99"/>
  <c r="AT98"/>
  <c r="AN98"/>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<sst xmlns="http://schemas.openxmlformats.org/spreadsheetml/2006/main">
  <si>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</si>
  <si>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</si>
  <si>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</si>
  <si>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False</t>
  </si>
  <si>
    <t>{a9c75d62-d89b-49a5-86ac-2e79b039b47b}</t>
  </si>
  <si>
    <t xml:space="preserve">&gt;&gt;  skryté sloupce  &lt;&lt;</t>
  </si>
  <si>
    <t>0,01</t>
  </si>
  <si>
    <t>21</t>
  </si>
  <si>
    <t>15</t>
  </si>
  <si>
    <t>REKAPITULACE STAVBY</t>
  </si>
  <si>
    <t xml:space="preserve">v ---  níže se nacházejí doplnkové a pomocné údaje k sestavám  --- v</t>
  </si>
  <si>
    <t>Návod na vyplnění</t>
  </si>
  <si>
    <t>0,001</t>
  </si>
  <si>
    <t>Kód:</t>
  </si>
  <si>
    <t>211693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</si>
  <si>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</si>
  <si>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</si>
  <si>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III/18614 Třebomyslická ulice Horažďovice</t>
  </si>
  <si>
    <t>KSO:</t>
  </si>
  <si>
    <t>CC-CZ:</t>
  </si>
  <si>
    <t>Místo:</t>
  </si>
  <si>
    <t xml:space="preserve"> </t>
  </si>
  <si>
    <t>Datum:</t>
  </si>
  <si>
    <t>2. 7. 2019</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</si>
  <si>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</si>
  <si>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</si>
  <si>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</si>
  <si>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</si>
  <si>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</si>
  <si>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</si>
  <si>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</si>
  <si>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</si>
  <si>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</si>
  <si>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</si>
  <si>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</si>
  <si>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</si>
  <si>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</si>
  <si>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</si>
  <si>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</si>
  <si>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</si>
  <si>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</si>
  <si>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</si>
  <si>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</si>
  <si>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</si>
  <si>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</si>
  <si>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</si>
  <si>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</si>
  <si>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</si>
  <si>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</si>
  <si>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</si>
  <si>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</si>
  <si>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</si>
  <si>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</si>
  <si>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</si>
  <si>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</si>
  <si>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</si>
  <si>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</si>
  <si>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</si>
  <si>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</si>
  <si>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</si>
  <si>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</si>
  <si>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</si>
  <si>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</si>
  <si>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</si>
  <si>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</si>
  <si>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</si>
  <si>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</si>
  <si>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</si>
  <si>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</si>
  <si>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</si>
  <si>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</si>
  <si>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</si>
  <si>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</si>
  <si>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</si>
  <si>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</si>
  <si>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</si>
  <si>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</si>
  <si>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</si>
  <si>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120</t>
  </si>
  <si>
    <t>Vozovka</t>
  </si>
  <si>
    <t>STA</t>
  </si>
  <si>
    <t>1</t>
  </si>
  <si>
    <t>{9c2e6a8a-2b4e-473d-a3e4-81044a6c5874}</t>
  </si>
  <si>
    <t>2</t>
  </si>
  <si>
    <t>SO 121</t>
  </si>
  <si>
    <t>Chodníky</t>
  </si>
  <si>
    <t>{fa15b8ea-d837-4b28-949d-9c7136316868}</t>
  </si>
  <si>
    <t>SO 310</t>
  </si>
  <si>
    <t>Jednotná kanalizace, stoka A-8 + A-8.2 - Třebomyslická ulice</t>
  </si>
  <si>
    <t>{26dcf9b2-8d7d-4a4a-83b3-e436d93f3c61}</t>
  </si>
  <si>
    <t>827</t>
  </si>
  <si>
    <t>SO 311</t>
  </si>
  <si>
    <t>Dešťová kanalizace, stoka F + F.1 - Třebomyslická ulice</t>
  </si>
  <si>
    <t>{5ccbffe3-eefb-465a-b35b-916359d1c9b6}</t>
  </si>
  <si>
    <t>SO 312</t>
  </si>
  <si>
    <t>Splašková kanalizace, stoka A.9 - Třebomyslická ulice</t>
  </si>
  <si>
    <t>{fecdd7b9-050e-4cd8-ae77-40fccb4d6831}</t>
  </si>
  <si>
    <t>SO 320</t>
  </si>
  <si>
    <t>Vodovodní řad 3 - Třebomyslická ulice</t>
  </si>
  <si>
    <t>{98d18932-7f51-4ae1-a0f3-7f3809498077}</t>
  </si>
  <si>
    <t>SO 321</t>
  </si>
  <si>
    <t>Vodovodní řad 1 - Třebomyslická ulice</t>
  </si>
  <si>
    <t>{9284b099-5db0-40fe-90ed-7beb907df77f}</t>
  </si>
  <si>
    <t>SO 330</t>
  </si>
  <si>
    <t>Odvodnění komunikace</t>
  </si>
  <si>
    <t>{30e93d90-2c04-48c1-8917-26742f226382}</t>
  </si>
  <si>
    <t>SO 352</t>
  </si>
  <si>
    <t>Vodovodní přípojky, Třebomyslická ulice</t>
  </si>
  <si>
    <t>{fb185e65-8256-4c85-b008-1804ab22c7df}</t>
  </si>
  <si>
    <t>SO 362</t>
  </si>
  <si>
    <t>Kanalizační přípojky, Třebomyslická ulice</t>
  </si>
  <si>
    <t>{f8c06b6b-1622-4e23-8bc9-e8652ac0ccf9}</t>
  </si>
  <si>
    <t>VRN1</t>
  </si>
  <si>
    <t xml:space="preserve">VRN Město </t>
  </si>
  <si>
    <t>{8ce323d6-32b1-4cb4-b547-c1da57f316ba}</t>
  </si>
  <si>
    <t>VRN2</t>
  </si>
  <si>
    <t>VRN SÚS</t>
  </si>
  <si>
    <t>{4a18256c-980d-4a41-ae22-1e84cedff4e5}</t>
  </si>
  <si>
    <t>KRYCÍ LIST SOUPISU PRACÍ</t>
  </si>
  <si>
    <t>Objekt:</t>
  </si>
  <si>
    <t>SO 120 - Vozovka</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</si>
  <si>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</si>
  <si>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</si>
  <si>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</si>
  <si>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</si>
  <si>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</si>
  <si>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</si>
  <si>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</si>
  <si>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</si>
  <si>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</si>
  <si>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</si>
  <si>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</si>
  <si>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</si>
  <si>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</si>
  <si>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</si>
  <si>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</si>
  <si>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</si>
  <si>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</si>
  <si>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</si>
  <si>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</si>
  <si>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</si>
  <si>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</si>
  <si>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</si>
  <si>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</si>
  <si>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</si>
  <si>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</si>
  <si>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</si>
  <si>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</si>
  <si>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</si>
  <si>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</si>
  <si>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</si>
  <si>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</si>
  <si>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113107223</t>
  </si>
  <si>
    <t>Odstranění podkladů nebo krytů strojně plochy jednotlivě přes 200 m2 s přemístěním hmot na skládku na vzdálenost do 20 m nebo s naložením na dopravní prostředek z kameniva hrubého drceného, o tl. vrstvy přes 200 do 300 mm</t>
  </si>
  <si>
    <t>m2</t>
  </si>
  <si>
    <t>CS ÚRS 2018 02</t>
  </si>
  <si>
    <t>4</t>
  </si>
  <si>
    <t>607243902</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</si>
  <si>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</si>
  <si>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</si>
  <si>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VV</t>
  </si>
  <si>
    <t>"Podkladvní vrstvy pod původní vozovkou" 1857</t>
  </si>
  <si>
    <t>113154265R</t>
  </si>
  <si>
    <t xml:space="preserve">Frézování živičného podkladu nebo krytu  s naložením na dopravní prostředek plochy přes 500 do 1 000 m2 s překážkami v trase pruhu šířky přes 1 m do 2 m, tloušťky vrstvy 150 mm</t>
  </si>
  <si>
    <t>-1188604754</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</si>
  <si>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</si>
  <si>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"Frézování v místě kompletní rekonstrukce - odkoupí zhotovitel" 1857</t>
  </si>
  <si>
    <t>3</t>
  </si>
  <si>
    <t>113154363R</t>
  </si>
  <si>
    <t xml:space="preserve">Frézování živičného podkladu nebo krytu  s naložením na dopravní prostředek plochy přes 1 000 do 10 000 m2 s překážkami v trase pruhu šířky přes 1 m do 2 m, tloušťky vrstvy 50 mm</t>
  </si>
  <si>
    <t>224312787</t>
  </si>
  <si>
    <t>"Frézování v místě povrchové úpravy - odkoupí zhotovitel" 1084</t>
  </si>
  <si>
    <t>121101101</t>
  </si>
  <si>
    <t xml:space="preserve">Sejmutí ornice nebo lesní půdy  s vodorovným přemístěním na hromady v místě upotřebení nebo na dočasné či trvalé skládky se složením, na vzdálenost do 50 m</t>
  </si>
  <si>
    <t>m3</t>
  </si>
  <si>
    <t>1669137738</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</si>
  <si>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</si>
  <si>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((2145+163,8+54,6+546*0,3+546*0,1)-(1857))*0,1</t>
  </si>
  <si>
    <t>5</t>
  </si>
  <si>
    <t>122301102</t>
  </si>
  <si>
    <t xml:space="preserve">Odkopávky a prokopávky nezapažené  s přehozením výkopku na vzdálenost do 3 m nebo s naložením na dopravní prostředek v hornině tř. 4 přes 100 do 1 000 m3</t>
  </si>
  <si>
    <t>1733789327</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</si>
  <si>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</si>
  <si>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"Odkop pro konstrukci vozovka" 2145*0,54</t>
  </si>
  <si>
    <t>"Odkop pro obruby" 564*0,3*0,54+546*0,1*0,54</t>
  </si>
  <si>
    <t>"Sanace - poze se souhlasem TDI" (2145)*0,5</t>
  </si>
  <si>
    <t>"Odpočet původní konstrukce" -(1857*0,45)</t>
  </si>
  <si>
    <t>Součet</t>
  </si>
  <si>
    <t>6</t>
  </si>
  <si>
    <t>122301109</t>
  </si>
  <si>
    <t xml:space="preserve">Odkopávky a prokopávky nezapažené  s přehozením výkopku na vzdálenost do 3 m nebo s naložením na dopravní prostředek v hornině tř. 4 Příplatek k cenám za lepivost horniny tř. 4</t>
  </si>
  <si>
    <t>1038321880</t>
  </si>
  <si>
    <t>1516,002*0,5</t>
  </si>
  <si>
    <t>7</t>
  </si>
  <si>
    <t>132301102</t>
  </si>
  <si>
    <t xml:space="preserve">Hloubení zapažených i nezapažených rýh šířky do 600 mm  s urovnáním dna do předepsaného profilu a spádu v hornině tř. 4 přes 100 m3</t>
  </si>
  <si>
    <t>405015432</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</si>
  <si>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</si>
  <si>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"Rýha trativod" (358*2)*0,5*0,4</t>
  </si>
  <si>
    <t>8</t>
  </si>
  <si>
    <t>132301109</t>
  </si>
  <si>
    <t xml:space="preserve">Hloubení zapažených i nezapažených rýh šířky do 600 mm  s urovnáním dna do předepsaného profilu a spádu v hornině tř. 4 Příplatek k cenám za lepivost horniny tř. 4</t>
  </si>
  <si>
    <t>188514068</t>
  </si>
  <si>
    <t>143,2*0,5</t>
  </si>
  <si>
    <t>9</t>
  </si>
  <si>
    <t>162701105</t>
  </si>
  <si>
    <t xml:space="preserve">Vodorovné přemístění výkopku nebo sypaniny po suchu  na obvyklém dopravním prostředku, bez naložení výkopku, avšak se složením bez rozhrnutí z horniny tř. 1 až 4 na vzdálenost přes 9 000 do 10 000 m</t>
  </si>
  <si>
    <t>1754175737</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</si>
  <si>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</si>
  <si>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"Odkopávky, rýhy" 1516,002+143,2</t>
  </si>
  <si>
    <t>"Zbývající ornice" 72,48-431*0,1</t>
  </si>
  <si>
    <t>10</t>
  </si>
  <si>
    <t>162701109</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</si>
  <si>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</si>
  <si>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2038227707</t>
  </si>
  <si>
    <t>1688,582*10</t>
  </si>
  <si>
    <t>11</t>
  </si>
  <si>
    <t>171101111</t>
  </si>
  <si>
    <t xml:space="preserve">Uložení sypaniny do násypů  s rozprostřením sypaniny ve vrstvách a s hrubým urovnáním zhutněných s uzavřením povrchu násypu z hornin nesoudržných sypkých s relativní ulehlostí I(d) 0,9 nebo v aktivní zóně</t>
  </si>
  <si>
    <t>-1094813487</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</si>
  <si>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</si>
  <si>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"Sanace" (2145)*0,6</t>
  </si>
  <si>
    <t>12</t>
  </si>
  <si>
    <t>M</t>
  </si>
  <si>
    <t>583442300</t>
  </si>
  <si>
    <t>štěrkodrť frakce 0/125 třída B</t>
  </si>
  <si>
    <t>t</t>
  </si>
  <si>
    <t>1357182575</t>
  </si>
  <si>
    <t>1287*1,9</t>
  </si>
  <si>
    <t>13</t>
  </si>
  <si>
    <t>171201201</t>
  </si>
  <si>
    <t xml:space="preserve">Uložení sypaniny  na skládky</t>
  </si>
  <si>
    <t>-1294518775</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</si>
  <si>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</si>
  <si>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14</t>
  </si>
  <si>
    <t>171201211</t>
  </si>
  <si>
    <t>Poplatek za uložení stavebního odpadu na skládce (skládkovné) zeminy a kameniva zatříděného do Katalogu odpadů pod kódem 170 504</t>
  </si>
  <si>
    <t>1214689393</t>
  </si>
  <si>
    <t xml:space="preserve">Poznámka k souboru cen:_x000d_
1. Ceny uvedené v souboru cen lze po dohodě upravit podle místních podmínek. </t>
  </si>
  <si>
    <t>1688,582*1,9</t>
  </si>
  <si>
    <t>181301111</t>
  </si>
  <si>
    <t>Rozprostření a urovnání ornice v rovině nebo ve svahu sklonu do 1:5 při souvislé ploše přes 500 m2, tl. vrstvy do 100 mm</t>
  </si>
  <si>
    <t>-1151211790</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</si>
  <si>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</si>
  <si>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25+8+8+4+6+6+16+6+6+10+12+39+5+15+50+115+76+24</t>
  </si>
  <si>
    <t>16</t>
  </si>
  <si>
    <t>181411131</t>
  </si>
  <si>
    <t>Založení trávníku na půdě předem připravené plochy do 1000 m2 výsevem včetně utažení parkového v rovině nebo na svahu do 1:5</t>
  </si>
  <si>
    <t>1451791108</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</si>
  <si>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</si>
  <si>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17</t>
  </si>
  <si>
    <t>005724100</t>
  </si>
  <si>
    <t>osivo směs travní parková</t>
  </si>
  <si>
    <t>kg</t>
  </si>
  <si>
    <t>688545416</t>
  </si>
  <si>
    <t>431*0,0125</t>
  </si>
  <si>
    <t>18</t>
  </si>
  <si>
    <t>181951101</t>
  </si>
  <si>
    <t xml:space="preserve">Úprava pláně vyrovnáním výškových rozdílů  v hornině tř. 1 až 4 bez zhutnění</t>
  </si>
  <si>
    <t>375327562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</si>
  <si>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</si>
  <si>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19</t>
  </si>
  <si>
    <t>181951102</t>
  </si>
  <si>
    <t xml:space="preserve">Úprava pláně vyrovnáním výškových rozdílů  v hornině tř. 1 až 4 se zhutněním</t>
  </si>
  <si>
    <t>568954851</t>
  </si>
  <si>
    <t>"Vozovka" 105+490+501+502+547</t>
  </si>
  <si>
    <t>"V místě brub" 546*0,3+546*0,1</t>
  </si>
  <si>
    <t>Zakládání</t>
  </si>
  <si>
    <t>20</t>
  </si>
  <si>
    <t>211971110</t>
  </si>
  <si>
    <t xml:space="preserve">Zřízení opláštění výplně z geotextilie odvodňovacích žeber nebo trativodů  v rýze nebo zářezu se stěnami šikmými o sklonu do 1:2</t>
  </si>
  <si>
    <t>458573478</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</si>
  <si>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</si>
  <si>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(358*2)*2</t>
  </si>
  <si>
    <t>693111990</t>
  </si>
  <si>
    <t>geotextilie netkaná PES+PP 300g/m2</t>
  </si>
  <si>
    <t>-1941437340</t>
  </si>
  <si>
    <t>1432</t>
  </si>
  <si>
    <t>22</t>
  </si>
  <si>
    <t>212755218</t>
  </si>
  <si>
    <t xml:space="preserve">Trativody bez lože z drenážních trubek  plastových flexibilních D 200 mm</t>
  </si>
  <si>
    <t>m</t>
  </si>
  <si>
    <t>2119821328</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</si>
  <si>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</si>
  <si>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358*2</t>
  </si>
  <si>
    <t>Vodorovné konstrukce</t>
  </si>
  <si>
    <t>23</t>
  </si>
  <si>
    <t>457532111</t>
  </si>
  <si>
    <t xml:space="preserve">Filtrační vrstvy jakékoliv tloušťky a sklonu  z hrubého drceného kameniva se zhutněním do 10 pojezdů/m3, frakce od 4-8 do 22-32 mm</t>
  </si>
  <si>
    <t>1369291867</t>
  </si>
  <si>
    <t xml:space="preserve">Poznámka k souboru cen:_x000d_
1. Ceny jsou určeny při jakémkoliv množství filtračních vrstev. 2. Ceny neplatí, je-li předepsáno mísení více frakcí kameniva v jedné vrstvě; tyto práce se oceňují individuálně. 3. V cenách jsou započteny i náklady na: a) průměrné množství kameniva zatlačeného do podloží, b) urovnání líce vrstvy. 4. Objem se stanoví v m3 filtrační vrstvy. 5. Příplatek k cenám je určen pro položky -1111 až -2111. </t>
  </si>
  <si>
    <t>"Filtrační vrstva trativod" (358*2)*0,5*0,4</t>
  </si>
  <si>
    <t>Komunikace pozemní</t>
  </si>
  <si>
    <t>24</t>
  </si>
  <si>
    <t>564861111</t>
  </si>
  <si>
    <t xml:space="preserve">Podklad ze štěrkodrti ŠD  s rozprostřením a zhutněním, po zhutnění tl. 200 mm</t>
  </si>
  <si>
    <t>-193751195</t>
  </si>
  <si>
    <t>25</t>
  </si>
  <si>
    <t>564952111</t>
  </si>
  <si>
    <t xml:space="preserve">Podklad z mechanicky zpevněného kameniva MZK (minerální beton)  s rozprostřením a s hutněním, po zhutnění tl. 150 mm</t>
  </si>
  <si>
    <t>1635148891</t>
  </si>
  <si>
    <t xml:space="preserve">Poznámka k souboru cen:_x000d_
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 </t>
  </si>
  <si>
    <t>26</t>
  </si>
  <si>
    <t>565166122</t>
  </si>
  <si>
    <t xml:space="preserve">Asfaltový beton vrstva podkladní ACP 22 (obalované kamenivo hrubozrnné - OKH)  s rozprostřením a zhutněním v pruhu šířky přes 3 m, po zhutnění tl. 90 mm</t>
  </si>
  <si>
    <t>-1418718858</t>
  </si>
  <si>
    <t xml:space="preserve">Poznámka k souboru cen:_x000d_
1. ČSN EN 13108-1 připouští pro ACP 22 pouze tl. 60 až 100 mm. </t>
  </si>
  <si>
    <t>27</t>
  </si>
  <si>
    <t>573231106</t>
  </si>
  <si>
    <t>Postřik spojovací PS bez posypu kamenivem ze silniční emulze, v množství 0,30 kg/m2</t>
  </si>
  <si>
    <t>387024359</t>
  </si>
  <si>
    <t>"Vozovka místě povrchové úpravy - odkoupí zhotovitel" 1084</t>
  </si>
  <si>
    <t>28</t>
  </si>
  <si>
    <t>573231107</t>
  </si>
  <si>
    <t>Postřik spojovací PS bez posypu kamenivem ze silniční emulze, v množství 0,40 kg/m2</t>
  </si>
  <si>
    <t>845543724</t>
  </si>
  <si>
    <t>29</t>
  </si>
  <si>
    <t>573231112</t>
  </si>
  <si>
    <t>Postřik spojovací PS bez posypu kamenivem ze silniční emulze, v množství 0,80 kg/m2</t>
  </si>
  <si>
    <t>975850632</t>
  </si>
  <si>
    <t>30</t>
  </si>
  <si>
    <t>577134121</t>
  </si>
  <si>
    <t xml:space="preserve">Asfaltový beton vrstva obrusná ACO 11 (ABS)  s rozprostřením a se zhutněním z nemodifikovaného asfaltu v pruhu šířky přes 3 m tř. I, po zhutnění tl. 40 mm</t>
  </si>
  <si>
    <t>-1455925567</t>
  </si>
  <si>
    <t xml:space="preserve">Poznámka k souboru cen:_x000d_
1. ČSN EN 13108-1 připouští pro ACO 11 pouze tl. 35 až 50 mm. </t>
  </si>
  <si>
    <t>31</t>
  </si>
  <si>
    <t>577156121</t>
  </si>
  <si>
    <t xml:space="preserve">Asfaltový beton vrstva ložní ACL 22 (ABVH)  s rozprostřením a zhutněním z nemodifikovaného asfaltu v pruhu šířky přes 3 m, po zhutnění tl. 60 mm</t>
  </si>
  <si>
    <t>611008564</t>
  </si>
  <si>
    <t xml:space="preserve">Poznámka k souboru cen:_x000d_
1. ČSN EN 13108-1 připouští pro ACL 22 pouze tl. 60 až 90 mm. </t>
  </si>
  <si>
    <t>Ostatní konstrukce a práce, bourání</t>
  </si>
  <si>
    <t>32</t>
  </si>
  <si>
    <t>914111111</t>
  </si>
  <si>
    <t xml:space="preserve">Montáž svislé dopravní značky základní  velikosti do 1 m2 objímkami na sloupky nebo konzoly</t>
  </si>
  <si>
    <t>kus</t>
  </si>
  <si>
    <t>1608747481</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</si>
  <si>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</si>
  <si>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"IZ4a" 1</t>
  </si>
  <si>
    <t>"IZ4b" 1</t>
  </si>
  <si>
    <t>"P3" 1</t>
  </si>
  <si>
    <t>"P4" 1</t>
  </si>
  <si>
    <t>33</t>
  </si>
  <si>
    <t>404440000R</t>
  </si>
  <si>
    <t>Značka dopravní svislá výstražná FeZn</t>
  </si>
  <si>
    <t>ks</t>
  </si>
  <si>
    <t>1235914415</t>
  </si>
  <si>
    <t>34</t>
  </si>
  <si>
    <t>914511112</t>
  </si>
  <si>
    <t xml:space="preserve">Montáž sloupku dopravních značek  délky do 3,5 m do hliníkové patky</t>
  </si>
  <si>
    <t>1936061758</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</si>
  <si>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</si>
  <si>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35</t>
  </si>
  <si>
    <t>404452400</t>
  </si>
  <si>
    <t>patka hliníková pro sloupek D 60 mm</t>
  </si>
  <si>
    <t>744296478</t>
  </si>
  <si>
    <t>36</t>
  </si>
  <si>
    <t>404452530</t>
  </si>
  <si>
    <t>víčko plastové na sloupek D 60mm</t>
  </si>
  <si>
    <t>1455171863</t>
  </si>
  <si>
    <t>37</t>
  </si>
  <si>
    <t>404452560</t>
  </si>
  <si>
    <t>svorka upínací na sloupek dopravní značky D 60mm</t>
  </si>
  <si>
    <t>817734783</t>
  </si>
  <si>
    <t>38</t>
  </si>
  <si>
    <t>404452250</t>
  </si>
  <si>
    <t>sloupek Zn pro dopravní značku D 60mm v 3,5m</t>
  </si>
  <si>
    <t>-1055655434</t>
  </si>
  <si>
    <t>39</t>
  </si>
  <si>
    <t>915211111</t>
  </si>
  <si>
    <t xml:space="preserve">Vodorovné dopravní značení stříkaným plastem  dělící čára šířky 125 mm souvislá bílá základní</t>
  </si>
  <si>
    <t>946049189</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</si>
  <si>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</si>
  <si>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"V4 0,125" 29+47+101+323+311+92</t>
  </si>
  <si>
    <t>"V1a 0,125" 63+307</t>
  </si>
  <si>
    <t>40</t>
  </si>
  <si>
    <t>915211122</t>
  </si>
  <si>
    <t xml:space="preserve">Vodorovné dopravní značení stříkaným plastem  dělící čára šířky 125 mm přerušovaná bílá retroreflexní</t>
  </si>
  <si>
    <t>862728131</t>
  </si>
  <si>
    <t>"V2b 3/1,5/0,125" 31+15</t>
  </si>
  <si>
    <t>41</t>
  </si>
  <si>
    <t>915221121</t>
  </si>
  <si>
    <t xml:space="preserve">Vodorovné dopravní značení stříkaným plastem  vodící čára bílá šířky 250 mm přerušovaná základní</t>
  </si>
  <si>
    <t>-727852522</t>
  </si>
  <si>
    <t>"V2b 1,5/1,5/0,25" 33+11</t>
  </si>
  <si>
    <t>42</t>
  </si>
  <si>
    <t>915611111</t>
  </si>
  <si>
    <t xml:space="preserve">Předznačení pro vodorovné značení  stříkané barvou nebo prováděné z nátěrových hmot liniové dělicí čáry, vodicí proužky</t>
  </si>
  <si>
    <t>763591573</t>
  </si>
  <si>
    <t xml:space="preserve">Poznámka k souboru cen:_x000d_
1. Množství měrných jednotek se určuje: a) pro cenu -1111 v m délky dělicí čáry nebo vodícího proužku (včetně mezer), b) pro cenu -1112 v m2 natírané nebo stříkané plochy. </t>
  </si>
  <si>
    <t>1273+46+44</t>
  </si>
  <si>
    <t>43</t>
  </si>
  <si>
    <t>916111123</t>
  </si>
  <si>
    <t xml:space="preserve">Osazení silniční obruby z dlažebních kostek v jedné řadě  s ložem tl. přes 50 do 100 mm, s vyplněním a zatřením spár cementovou maltou z drobných kostek s boční opěrou z betonu prostého tř. C 12/15, do lože z betonu prostého téže značky</t>
  </si>
  <si>
    <t>-476334993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</si>
  <si>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</si>
  <si>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33+7+9+7+11+11+11+14+6+4+9+12+11+41+3+11+220+56+70</t>
  </si>
  <si>
    <t>44</t>
  </si>
  <si>
    <t>59245020.BET1</t>
  </si>
  <si>
    <t>dlažba 20 x 10 x 8 cm přírodní</t>
  </si>
  <si>
    <t>-1155283622</t>
  </si>
  <si>
    <t>546*0,1</t>
  </si>
  <si>
    <t>45</t>
  </si>
  <si>
    <t>916131213</t>
  </si>
  <si>
    <t>Osazení silničního obrubníku betonového se zřízením lože, s vyplněním a zatřením spár cementovou maltou stojatého s boční opěrou z betonu prostého, do lože z betonu prostého</t>
  </si>
  <si>
    <t>-1940214663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</si>
  <si>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</si>
  <si>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46</t>
  </si>
  <si>
    <t>59217023</t>
  </si>
  <si>
    <t>obrubník betonový chodníkový 100x15x25cm</t>
  </si>
  <si>
    <t>-591964849</t>
  </si>
  <si>
    <t>546</t>
  </si>
  <si>
    <t>47</t>
  </si>
  <si>
    <t>919122121</t>
  </si>
  <si>
    <t xml:space="preserve">Utěsnění dilatačních spár zálivkou za tepla  v cementobetonovém nebo živičném krytu včetně adhezního nátěru s těsnicím profilem pod zálivkou, pro komůrky šířky 15 mm, hloubky 25 mm</t>
  </si>
  <si>
    <t>-1720450561</t>
  </si>
  <si>
    <t xml:space="preserve">Poznámka k souboru cen:_x000d_
1. V cenách jsou započteny i náklady na vyčištění spár před těsněním a zalitím a náklady na impregnaci, těsnění a zalití spár včetně dodání hmot. </t>
  </si>
  <si>
    <t>9+9+8+6</t>
  </si>
  <si>
    <t>48</t>
  </si>
  <si>
    <t>919731121</t>
  </si>
  <si>
    <t xml:space="preserve">Zarovnání styčné plochy podkladu nebo krytu podél vybourané části komunikace nebo zpevněné plochy  živičné tl. do 50 mm</t>
  </si>
  <si>
    <t>838366105</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</si>
  <si>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</si>
  <si>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49</t>
  </si>
  <si>
    <t>919735114</t>
  </si>
  <si>
    <t xml:space="preserve">Řezání stávajícího živičného krytu nebo podkladu  hloubky přes 150 do 200 mm</t>
  </si>
  <si>
    <t>1458172081</t>
  </si>
  <si>
    <t xml:space="preserve">Poznámka k souboru cen:_x000d_
1. V cenách jsou započteny i náklady na spotřebu vody. </t>
  </si>
  <si>
    <t>997</t>
  </si>
  <si>
    <t>Přesun sutě</t>
  </si>
  <si>
    <t>50</t>
  </si>
  <si>
    <t>997221551</t>
  </si>
  <si>
    <t xml:space="preserve">Vodorovná doprava suti  bez naložení, ale se složením a s hrubým urovnáním ze sypkých materiálů, na vzdálenost do 1 km</t>
  </si>
  <si>
    <t>-599905338</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</si>
  <si>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</si>
  <si>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"podkladní vrstvy" 1857*0,3*1,9</t>
  </si>
  <si>
    <t>51</t>
  </si>
  <si>
    <t>997221559</t>
  </si>
  <si>
    <t xml:space="preserve">Vodorovná doprava suti  bez naložení, ale se složením a s hrubým urovnáním Příplatek k ceně za každý další i započatý 1 km přes 1 km</t>
  </si>
  <si>
    <t>1400584585</t>
  </si>
  <si>
    <t>1058,49*19</t>
  </si>
  <si>
    <t>52</t>
  </si>
  <si>
    <t>997221855</t>
  </si>
  <si>
    <t>-1106143246</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</si>
  <si>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</si>
  <si>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1058,49</t>
  </si>
  <si>
    <t>998</t>
  </si>
  <si>
    <t>Přesun hmot</t>
  </si>
  <si>
    <t>53</t>
  </si>
  <si>
    <t>998225111</t>
  </si>
  <si>
    <t xml:space="preserve">Přesun hmot pro komunikace s krytem z kameniva, monolitickým betonovým nebo živičným  dopravní vzdálenost do 200 m jakékoliv délky objektu</t>
  </si>
  <si>
    <t>1960645999</t>
  </si>
  <si>
    <t xml:space="preserve">Poznámka k souboru cen:_x000d_
1. Ceny lze použít i pro plochy letišť s krytem monolitickým betonovým nebo živičným. </t>
  </si>
  <si>
    <t>SO 121 - Chodníky</t>
  </si>
  <si>
    <t>977831981</t>
  </si>
  <si>
    <t>(411+71+290+186*0,3+186*0,1+267*0,15)*0,1</t>
  </si>
  <si>
    <t>-821528031</t>
  </si>
  <si>
    <t>"Odkop pro konstrukci Vjezdy" 411*0,26</t>
  </si>
  <si>
    <t>"Odkop pro konstrukci Varovný pás" 71*0,26</t>
  </si>
  <si>
    <t>"Odkop pro konstrukci Chodník" 290*0,24</t>
  </si>
  <si>
    <t>-952468954</t>
  </si>
  <si>
    <t>194,92*0,5</t>
  </si>
  <si>
    <t>-1119375169</t>
  </si>
  <si>
    <t>"Odkopávky, rýhy" 194,92</t>
  </si>
  <si>
    <t>"Zbývající ornice" 88,645</t>
  </si>
  <si>
    <t>528436432</t>
  </si>
  <si>
    <t>283,565*10</t>
  </si>
  <si>
    <t>1433334881</t>
  </si>
  <si>
    <t>1823098241</t>
  </si>
  <si>
    <t>283,565*1,9</t>
  </si>
  <si>
    <t>1724764710</t>
  </si>
  <si>
    <t>"Vjezdy" 411</t>
  </si>
  <si>
    <t>"Vyrovný pás" 71</t>
  </si>
  <si>
    <t>"Chodník" 290</t>
  </si>
  <si>
    <t>"V místě obrub" 186*0,3+186*0,1+267*0,15</t>
  </si>
  <si>
    <t>564851111</t>
  </si>
  <si>
    <t xml:space="preserve">Podklad ze štěrkodrti ŠD  s rozprostřením a zhutněním, po zhutnění tl. 150 mm</t>
  </si>
  <si>
    <t>401341961</t>
  </si>
  <si>
    <t>57364850</t>
  </si>
  <si>
    <t>918523567</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</si>
  <si>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</si>
  <si>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</si>
  <si>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1210859716</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</si>
  <si>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</si>
  <si>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"CHodník" 47+9+14+10+15+15+36+17+13+17+17+59+5+16</t>
  </si>
  <si>
    <t>59245212.DTN</t>
  </si>
  <si>
    <t>dlažba zámková IČKO přírodní 19,6x16,1x6 cm</t>
  </si>
  <si>
    <t>729852612</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</si>
  <si>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</si>
  <si>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</si>
  <si>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-1851772199</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</si>
  <si>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</si>
  <si>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59245213.DTN</t>
  </si>
  <si>
    <t>dlažba zámková IČKO přírodní 19,6x16,1x8 cm</t>
  </si>
  <si>
    <t>-513191273</t>
  </si>
  <si>
    <t>411</t>
  </si>
  <si>
    <t>59245006.BET</t>
  </si>
  <si>
    <t>dlažba pro nevidomé 20 x 10 x 6 cm barevná</t>
  </si>
  <si>
    <t>-1754120685</t>
  </si>
  <si>
    <t>71</t>
  </si>
  <si>
    <t>-1006180816</t>
  </si>
  <si>
    <t>13+10+10+10+10+14+1+10+2+21+11+29+9+10+5+10+5+6</t>
  </si>
  <si>
    <t>-2106360670</t>
  </si>
  <si>
    <t>186*0,1</t>
  </si>
  <si>
    <t>-1876897298</t>
  </si>
  <si>
    <t>592174680</t>
  </si>
  <si>
    <t>obrubník betonový silniční nájezdový vibrolisovaný 100x15x15 cm</t>
  </si>
  <si>
    <t>CS ÚRS 2017 02</t>
  </si>
  <si>
    <t>76001976</t>
  </si>
  <si>
    <t>13+10+10+10+10+14+1+10+2+21+11+29+9+10+5+10+5+6-32</t>
  </si>
  <si>
    <t>592174690</t>
  </si>
  <si>
    <t>obrubník betonový silniční přechodový L + P vibrolisovaný 100x15x15-25 cm</t>
  </si>
  <si>
    <t>1965207317</t>
  </si>
  <si>
    <t>16*2</t>
  </si>
  <si>
    <t>916231213</t>
  </si>
  <si>
    <t>Osazení chodníkového obrubníku betonového se zřízením lože, s vyplněním a zatřením spár cementovou maltou stojatého s boční opěrou z betonu prostého, do lože z betonu prostého</t>
  </si>
  <si>
    <t>-2028904421</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</si>
  <si>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</si>
  <si>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3+35+9+11+8+11+12+12+15+7+5+11+14+14+44+6+14+14+22</t>
  </si>
  <si>
    <t>59217008.BTB</t>
  </si>
  <si>
    <t>obrubník betonový parkový 100 x 8 x 20 cm šedý</t>
  </si>
  <si>
    <t>-935393522</t>
  </si>
  <si>
    <t>267</t>
  </si>
  <si>
    <t>638828812</t>
  </si>
  <si>
    <t>SO 310 - Jednotná kanalizace, stoka A-8 + A-8.2 - Třebomyslická ulice</t>
  </si>
  <si>
    <t>Horažďovice</t>
  </si>
  <si>
    <t>SÚSPK + Město Horažďovice</t>
  </si>
  <si>
    <t>Ing. Zdeněk Bláha</t>
  </si>
  <si>
    <t xml:space="preserve">    3 - Svislé a kompletní konstrukce</t>
  </si>
  <si>
    <t xml:space="preserve">    8 - Trubní vedení</t>
  </si>
  <si>
    <t>113107165</t>
  </si>
  <si>
    <t>Odstranění podkladů nebo krytů strojně plochy jednotlivě přes 50 m2 do 200 m2 s přemístěním hmot na skládku na vzdálenost do 20 m nebo s naložením na dopravní prostředek z kameniva hrubého drceného, o tl. vrstvy přes 400 do 500 mm</t>
  </si>
  <si>
    <t>CS ÚRS 2019 01</t>
  </si>
  <si>
    <t>-1155957306</t>
  </si>
  <si>
    <t>"úsek 0,000.00 - 0,051.60 km"51,60*1,1</t>
  </si>
  <si>
    <t>"stoka A-8.2 úsek 0,005.20 - 0,010.50 km"5,3*1,05</t>
  </si>
  <si>
    <t>62,3</t>
  </si>
  <si>
    <t>113107183</t>
  </si>
  <si>
    <t>Odstranění podkladů nebo krytů strojně plochy jednotlivě přes 50 m2 do 200 m2 s přemístěním hmot na skládku na vzdálenost do 20 m nebo s naložením na dopravní prostředek živičných, o tl. vrstvy přes 100 do 150 mm</t>
  </si>
  <si>
    <t>-191263902</t>
  </si>
  <si>
    <t>115101201</t>
  </si>
  <si>
    <t>Čerpání vody na dopravní výšku do 10 m s uvažovaným průměrným přítokem do 500 l/min</t>
  </si>
  <si>
    <t>hod</t>
  </si>
  <si>
    <t>1867280567</t>
  </si>
  <si>
    <t>100*8,0</t>
  </si>
  <si>
    <t>115101301</t>
  </si>
  <si>
    <t>Pohotovost záložní čerpací soupravy pro dopravní výšku do 10 m s uvažovaným průměrným přítokem do 500 l/min</t>
  </si>
  <si>
    <t>den</t>
  </si>
  <si>
    <t>-41093816</t>
  </si>
  <si>
    <t>100,0</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</si>
  <si>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</si>
  <si>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</si>
  <si>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-271226087</t>
  </si>
  <si>
    <t>"stoka A-8"6,0*1,1</t>
  </si>
  <si>
    <t>119003223</t>
  </si>
  <si>
    <t>Pomocné konstrukce při zabezpečení výkopu svislé ocelové mobilní oplocení, výšky do 2,2 m panely vyplněné profilovaným plechem zřízení</t>
  </si>
  <si>
    <t>-1653105541</t>
  </si>
  <si>
    <t>"přesun vždy po úsecích v místě konání prací"6,0*2+2,0*2</t>
  </si>
  <si>
    <t>119003224</t>
  </si>
  <si>
    <t>Pomocné konstrukce při zabezpečení výkopu svislé ocelové mobilní oplocení, výšky do 2,2 m panely vyplněné profilovaným plechem odstranění</t>
  </si>
  <si>
    <t>-33492456</t>
  </si>
  <si>
    <t>16,0</t>
  </si>
  <si>
    <t>119004111</t>
  </si>
  <si>
    <t>Pomocné konstrukce při zabezpečení výkopu bezpečný vstup nebo výstup žebříkem zřízení</t>
  </si>
  <si>
    <t>-1989810595</t>
  </si>
  <si>
    <t>20*2,2</t>
  </si>
  <si>
    <t>119004112</t>
  </si>
  <si>
    <t>Pomocné konstrukce při zabezpečení výkopu bezpečný vstup nebo výstup žebříkem odstranění</t>
  </si>
  <si>
    <t>-482977164</t>
  </si>
  <si>
    <t>20,0*2,2</t>
  </si>
  <si>
    <t>120001101</t>
  </si>
  <si>
    <t xml:space="preserve">Příplatek k cenám vykopávek za ztížení vykopávky  v blízkosti inženýrských sítí nebo výbušnin v horninách jakékoliv třídy</t>
  </si>
  <si>
    <t>-1905541996</t>
  </si>
  <si>
    <t>"inženýrské sítě"6,0*(1,0*1,5*1,1)</t>
  </si>
  <si>
    <t>132201202</t>
  </si>
  <si>
    <t xml:space="preserve">Hloubení zapažených i nezapažených rýh šířky přes 600 do 2 000 mm  s urovnáním dna do předepsaného profilu a spádu v hornině tř. 3 přes 100 do 1 000 m3</t>
  </si>
  <si>
    <t>1545346287</t>
  </si>
  <si>
    <t>"stoka A-8 DN 300, š.r. 1,1 m"</t>
  </si>
  <si>
    <t>"st. 0,000.00 - 0,012.10 km, pr.hl. 3,15m, š.r. 1,1m"12,1*3,15*1,1</t>
  </si>
  <si>
    <t>"0,012.10 - 0,051.60 km, pr. hl. 2,91m"39,5*2,91*1,1</t>
  </si>
  <si>
    <t>"0,051.60 - 0,058.60 km, pr.hl. 2,9m"7,0*2,9*1,1</t>
  </si>
  <si>
    <t>"0,058.60 - 0,086.60 km, pr.hl. 2,9m"28,0*2,9*1,1</t>
  </si>
  <si>
    <t>"0,086.60 - 0,097.30 km, pr.hl. 2,9m"10,7*2,9*1,1</t>
  </si>
  <si>
    <t>"0,097.30 - 0,129.30 km, pr.hl. 2,89m"32,0*2,89*1,1</t>
  </si>
  <si>
    <t>"0,129.30 - 0,186.30 km, pr.hl. 2,89m"57,0*2,89*1,1</t>
  </si>
  <si>
    <t>"0,186.30 - 0,221.30 km, pr.hl. 2,88m"35,0*2,88*1,1</t>
  </si>
  <si>
    <t>"0,221.30 - 0,266,90 km, pr.hl. 2,87m"45,6*2,87*1,1</t>
  </si>
  <si>
    <t>"0,266.90 - 0,316.40 km, pr.hl. 2,86m"49,5*2,86*1,1</t>
  </si>
  <si>
    <t>"0,316.40 - 0,365.50 km, pr.hl. 2,78m"49,0*2,78*1,1</t>
  </si>
  <si>
    <t>"0,365.50 - 0,395.85 km, pr.hl. 2,23m"30,35*2,23*1,1</t>
  </si>
  <si>
    <t>Mezisoučet</t>
  </si>
  <si>
    <t>"stoka A-8.2 DN 250, š.r. 1,05 m"</t>
  </si>
  <si>
    <t>"st. 0,000.00 - 0,010.50 km, pr.hl. 3,22m, š.r. 1,05m"10,05*3,22*1,05</t>
  </si>
  <si>
    <t>"rozšíření pro šachty"</t>
  </si>
  <si>
    <t>"ŠJ01"2,91*(2,1*2,1-1,1*1,1)</t>
  </si>
  <si>
    <t>"ŠJ02-ŠJ02a"2,9*(2,1*2,1-1,1*1,1)*2</t>
  </si>
  <si>
    <t>"ŠJ03-ŠJ04"2,89*(2,1*2,1-1,1*1,1)*2</t>
  </si>
  <si>
    <t>"ŠJ05"2,88*(2,1*2,1-1,1*1,1)</t>
  </si>
  <si>
    <t>"ŠJ06"2,87*(2,1*2,1-1,1*1,1)</t>
  </si>
  <si>
    <t>"ŠJ07-ŠJ08"2,86*(2,1*2,1-1,1*1,1)*2</t>
  </si>
  <si>
    <t>"ŠJ09"2,71*(2,1*2,1-1,1*1,1)</t>
  </si>
  <si>
    <t>"ŠJ10"1,76*(2,1*2,1-1,1*1,1)</t>
  </si>
  <si>
    <t>"ŠJ11"3,57*(2,1*2,1-1,1*1,1)</t>
  </si>
  <si>
    <t>"prohloubení pro šachty"</t>
  </si>
  <si>
    <t>"ŠJ01-ŠJ11"2,1*2,1*0,25*12</t>
  </si>
  <si>
    <t>1388,00/2</t>
  </si>
  <si>
    <t>132301202</t>
  </si>
  <si>
    <t xml:space="preserve">Hloubení zapažených i nezapažených rýh šířky přes 600 do 2 000 mm  s urovnáním dna do předepsaného profilu a spádu v hornině tř. 4 přes 100 do 1 000 m3</t>
  </si>
  <si>
    <t>-466539726</t>
  </si>
  <si>
    <t>694,0</t>
  </si>
  <si>
    <t>132301209</t>
  </si>
  <si>
    <t xml:space="preserve">Hloubení zapažených i nezapažených rýh šířky přes 600 do 2 000 mm  s urovnáním dna do předepsaného profilu a spádu v hornině tř. 4 Příplatek k cenám za lepivost horniny tř. 4</t>
  </si>
  <si>
    <t>233696790</t>
  </si>
  <si>
    <t>694,0/100*50</t>
  </si>
  <si>
    <t>151101102</t>
  </si>
  <si>
    <t xml:space="preserve">Zřízení pažení a rozepření stěn rýh pro podzemní vedení pro všechny šířky rýhy  příložné pro jakoukoliv mezerovitost, hloubky do 4 m</t>
  </si>
  <si>
    <t>-1443595465</t>
  </si>
  <si>
    <t>"st. 0,000.00 - 0,012.10 km, pr.hl. 3,15m, š.r. 1,1m"12,1*3,15*2</t>
  </si>
  <si>
    <t>"0,012.10 - 0,051.60 km, pr. hl. 2,91m"39,5*2,91*2</t>
  </si>
  <si>
    <t>"0,051.60 - 0,058.60 km, pr.hl. 2,9m"7,0*2,9*2</t>
  </si>
  <si>
    <t>"0,058.60 - 0,086.60 km, pr.hl. 2,9m"28,0*2,9*2</t>
  </si>
  <si>
    <t>"0,086.60 - 0,097.30 km, pr.hl. 2,9m"10,7*2,9*2</t>
  </si>
  <si>
    <t>"0,097.30 - 0,129.30 km, pr.hl. 2,89m"32,0*2,89*2</t>
  </si>
  <si>
    <t>"0,129.30 - 0,186.30 km, pr.hl. 2,89m"57,0*2,89*2</t>
  </si>
  <si>
    <t>"0,186.30 - 0,221.30 km, pr.hl. 2,88m"35,0*2,88*2</t>
  </si>
  <si>
    <t>"0,221.30 - 0,266,90 km, pr.hl. 2,87m"45,6*2,87*2</t>
  </si>
  <si>
    <t>"0,266.90 - 0,316.40 km, pr.hl. 2,86m"49,5*2,86*2</t>
  </si>
  <si>
    <t>"0,316.40 - 0,365.50 km, pr.hl. 2,78m"49,0*2,78*2</t>
  </si>
  <si>
    <t>"0,365.50 - 0,395.85 km, pr.hl. 2,23m"30,35*2,23*2</t>
  </si>
  <si>
    <t>"st. 0,000.00 - 0,010.50 km, pr.hl. 3,22m, š.r. 1,05m"10,05*3,22*2</t>
  </si>
  <si>
    <t>2304,6</t>
  </si>
  <si>
    <t>151101112</t>
  </si>
  <si>
    <t>Odstranění pažení a rozepření stěn rýh pro podzemní vedení s uložením materiálu na vzdálenost do 3 m od kraje výkopu příložné, hloubky přes 2 do 4 m</t>
  </si>
  <si>
    <t>-1112828831</t>
  </si>
  <si>
    <t>161101102</t>
  </si>
  <si>
    <t xml:space="preserve">Svislé přemístění výkopku  bez naložení do dopravní nádoby avšak s vyprázdněním dopravní nádoby na hromadu nebo do dopravního prostředku z horniny tř. 1 až 4, při hloubce výkopu přes 2,5 do 4 m</t>
  </si>
  <si>
    <t>-2135369447</t>
  </si>
  <si>
    <t>1388,0/100*55</t>
  </si>
  <si>
    <t>1875940549</t>
  </si>
  <si>
    <t>1388,0-1006,3</t>
  </si>
  <si>
    <t>578092400</t>
  </si>
  <si>
    <t>381,7*30</t>
  </si>
  <si>
    <t>175491115</t>
  </si>
  <si>
    <t>381,7</t>
  </si>
  <si>
    <t>284124415</t>
  </si>
  <si>
    <t>381,7*2,0</t>
  </si>
  <si>
    <t>174101101</t>
  </si>
  <si>
    <t xml:space="preserve">Zásyp sypaninou z jakékoliv horniny  s uložením výkopku ve vrstvách se zhutněním jam, šachet, rýh nebo kolem objektů v těchto vykopávkách</t>
  </si>
  <si>
    <t>1091565690</t>
  </si>
  <si>
    <t>1388,0</t>
  </si>
  <si>
    <t>"obsyp"-250,06</t>
  </si>
  <si>
    <t>"lože"-46,0</t>
  </si>
  <si>
    <t>"šachty"-3,14*0,65*0,65*3,08*12</t>
  </si>
  <si>
    <t>"potrubí"-3,14*0,17*0,17*395,85-3,14*0,141*0,141*10,5</t>
  </si>
  <si>
    <t>1006,3</t>
  </si>
  <si>
    <t>175151101</t>
  </si>
  <si>
    <t>Obsypání potrubí strojně sypaninou z vhodných hornin tř. 1 až 4 nebo materiálem připraveným podél výkopu ve vzdálenosti do 3 m od jeho kraje, pro jakoukoliv hloubku výkopu a míru zhutnění bez prohození sypaniny</t>
  </si>
  <si>
    <t>2077501541</t>
  </si>
  <si>
    <t>"stoka A-8"</t>
  </si>
  <si>
    <t>395,85*1,1*0,64-3,14*0,17*0,17*395,85</t>
  </si>
  <si>
    <t>"stoka A-8.2"</t>
  </si>
  <si>
    <t>10,5*1,4*0,58-3,14*0,141*0,141*10,5</t>
  </si>
  <si>
    <t>250,6</t>
  </si>
  <si>
    <t>58337303</t>
  </si>
  <si>
    <t>štěrkopísek frakce 0/8</t>
  </si>
  <si>
    <t>1780730315</t>
  </si>
  <si>
    <t>250,6*2,0</t>
  </si>
  <si>
    <t>-927783261</t>
  </si>
  <si>
    <t>395,85*1,1+10,5*1,05</t>
  </si>
  <si>
    <t>Svislé a kompletní konstrukce</t>
  </si>
  <si>
    <t>358325114R</t>
  </si>
  <si>
    <t>Bourání stoky kompletní nebo vybourání otvorů průřezové plochy do 4 m2 ve stokách ze zdiva z železobetonu</t>
  </si>
  <si>
    <t>1407784039</t>
  </si>
  <si>
    <t>"vybourání otvoru do stávající šachty pro napojení včetně začištění a zatmelení"1,0</t>
  </si>
  <si>
    <t>451573111</t>
  </si>
  <si>
    <t>Lože pod potrubí, stoky a drobné objekty v otevřeném výkopu z písku a štěrkopísku do 63 mm</t>
  </si>
  <si>
    <t>-1207958479</t>
  </si>
  <si>
    <t>(395,85-11*1,3)*1,1*0,1</t>
  </si>
  <si>
    <t>(1,3*1,3*11)*0,15</t>
  </si>
  <si>
    <t>(10,5-1,3*1)*1,1*0,1</t>
  </si>
  <si>
    <t>(1,3*1,3*1)*0,15</t>
  </si>
  <si>
    <t>46,0</t>
  </si>
  <si>
    <t>452112111</t>
  </si>
  <si>
    <t>Osazení betonových dílců prstenců nebo rámů pod poklopy a mříže, výšky do 100 mm</t>
  </si>
  <si>
    <t>1326074002</t>
  </si>
  <si>
    <t>13,0</t>
  </si>
  <si>
    <t>59224184</t>
  </si>
  <si>
    <t>prstenec šachtový vyrovnávací betonový 625x120x40mm</t>
  </si>
  <si>
    <t>899154747</t>
  </si>
  <si>
    <t>3,0</t>
  </si>
  <si>
    <t>59224185</t>
  </si>
  <si>
    <t>prstenec šachtový vyrovnávací betonový 625x120x60mm</t>
  </si>
  <si>
    <t>560036494</t>
  </si>
  <si>
    <t>1,0</t>
  </si>
  <si>
    <t>59224176</t>
  </si>
  <si>
    <t>prstenec šachtový vyrovnávací betonový 625x120x80mm</t>
  </si>
  <si>
    <t>1451189258</t>
  </si>
  <si>
    <t>59224187</t>
  </si>
  <si>
    <t>prstenec šachtový vyrovnávací betonový 625x120x100mm</t>
  </si>
  <si>
    <t>1484442109</t>
  </si>
  <si>
    <t>6,0</t>
  </si>
  <si>
    <t>452112121</t>
  </si>
  <si>
    <t>Osazení betonových dílců prstenců nebo rámů pod poklopy a mříže, výšky přes 100 do 200 mm</t>
  </si>
  <si>
    <t>-565486544</t>
  </si>
  <si>
    <t>4,0</t>
  </si>
  <si>
    <t>59224188</t>
  </si>
  <si>
    <t>prstenec šachtový vyrovnávací betonový 625x120x120mm</t>
  </si>
  <si>
    <t>-1033333820</t>
  </si>
  <si>
    <t>-1219504590</t>
  </si>
  <si>
    <t>"obnova vozovky"120,0</t>
  </si>
  <si>
    <t>2010747720</t>
  </si>
  <si>
    <t>"obnova vozovky viz TZ"120,0</t>
  </si>
  <si>
    <t>565166112</t>
  </si>
  <si>
    <t xml:space="preserve">Asfaltový beton vrstva podkladní ACP 22 (obalované kamenivo hrubozrnné - OKH)  s rozprostřením a zhutněním v pruhu šířky do 3 m, po zhutnění tl. 90 mm</t>
  </si>
  <si>
    <t>153211333</t>
  </si>
  <si>
    <t>573111112R</t>
  </si>
  <si>
    <t>Postřik infiltrační PI z asfaltu silničního s posypem kamenivem, v množství 1,00 kg/m2</t>
  </si>
  <si>
    <t>60733850</t>
  </si>
  <si>
    <t>817819964</t>
  </si>
  <si>
    <t>1450239449</t>
  </si>
  <si>
    <t>577134111</t>
  </si>
  <si>
    <t xml:space="preserve">Asfaltový beton vrstva obrusná ACO 11 (ABS)  s rozprostřením a se zhutněním z nemodifikovaného asfaltu v pruhu šířky do 3 m tř. I, po zhutnění tl. 40 mm</t>
  </si>
  <si>
    <t>-352523238</t>
  </si>
  <si>
    <t>577156111</t>
  </si>
  <si>
    <t xml:space="preserve">Asfaltový beton vrstva ložní ACL 22 (ABVH)  s rozprostřením a zhutněním z nemodifikovaného asfaltu v pruhu šířky do 3 m, po zhutnění tl. 60 mm</t>
  </si>
  <si>
    <t>1933344446</t>
  </si>
  <si>
    <t>Trubní vedení</t>
  </si>
  <si>
    <t>871360410</t>
  </si>
  <si>
    <t>Montáž kanalizačního potrubí z plastů z polypropylenu PP korugovaného nebo žebrovaného SN 10 DN 250</t>
  </si>
  <si>
    <t>809575430</t>
  </si>
  <si>
    <t>"stoka A-8.2"10,5</t>
  </si>
  <si>
    <t>28614150</t>
  </si>
  <si>
    <t>trubka kanalizační PP korugovaná DN 250x6000 mm s hrdlem SN10</t>
  </si>
  <si>
    <t>872808284</t>
  </si>
  <si>
    <t>10,5*1,015</t>
  </si>
  <si>
    <t>871370410</t>
  </si>
  <si>
    <t>Montáž kanalizačního potrubí z plastů z polypropylenu PP korugovaného nebo žebrovaného SN 10 DN 300</t>
  </si>
  <si>
    <t>1443778928</t>
  </si>
  <si>
    <t>"stoka A-8"395,85</t>
  </si>
  <si>
    <t>28614153</t>
  </si>
  <si>
    <t>trubka kanalizační PP korugovaná DN 300x6000 mm s hrdlem SN10</t>
  </si>
  <si>
    <t>-1581028181</t>
  </si>
  <si>
    <t>395,85*1,015</t>
  </si>
  <si>
    <t>877360440</t>
  </si>
  <si>
    <t>Montáž tvarovek na kanalizačním plastovém potrubí z polypropylenu PP korugovaného nebo žebrovaného šachtových vložek DN 250</t>
  </si>
  <si>
    <t>-1162159271</t>
  </si>
  <si>
    <t>"stoka A-8.2"2,0</t>
  </si>
  <si>
    <t>28617482</t>
  </si>
  <si>
    <t>vložka šachtová kanalizace PP korugované DN 250</t>
  </si>
  <si>
    <t>-274585733</t>
  </si>
  <si>
    <t>2,0</t>
  </si>
  <si>
    <t>877370420</t>
  </si>
  <si>
    <t>Montáž tvarovek na kanalizačním plastovém potrubí z polypropylenu PP korugovaného nebo žebrovaného odboček DN 300</t>
  </si>
  <si>
    <t>1918259167</t>
  </si>
  <si>
    <t>17,0</t>
  </si>
  <si>
    <t>28617362</t>
  </si>
  <si>
    <t>odbočka kanalizace PP korugované DN 300/160, pro KG 45°</t>
  </si>
  <si>
    <t>-1651968646</t>
  </si>
  <si>
    <t>877370440</t>
  </si>
  <si>
    <t>Montáž tvarovek na kanalizačním plastovém potrubí z polypropylenu PP korugovaného nebo žebrovaného šachtových vložek DN 300</t>
  </si>
  <si>
    <t>1583591099</t>
  </si>
  <si>
    <t>"stoka A-8"22,0</t>
  </si>
  <si>
    <t>28617483</t>
  </si>
  <si>
    <t>vložka šachtová kanalizace PP korugované DN 300</t>
  </si>
  <si>
    <t>-1358037629</t>
  </si>
  <si>
    <t>22,0</t>
  </si>
  <si>
    <t>892372111</t>
  </si>
  <si>
    <t>Tlakové zkoušky vodou zabezpečení konců potrubí při tlakových zkouškách DN do 300</t>
  </si>
  <si>
    <t>-1993935734</t>
  </si>
  <si>
    <t>892381111</t>
  </si>
  <si>
    <t>Tlakové zkoušky vodou na potrubí DN 250, 300 nebo 350</t>
  </si>
  <si>
    <t>-1613430814</t>
  </si>
  <si>
    <t>54</t>
  </si>
  <si>
    <t>894411311</t>
  </si>
  <si>
    <t>Osazení železobetonových dílců pro šachty skruží rovných</t>
  </si>
  <si>
    <t>-420169603</t>
  </si>
  <si>
    <t>"stoka A-8"19,0</t>
  </si>
  <si>
    <t>55</t>
  </si>
  <si>
    <t>BTL.0006074.URS</t>
  </si>
  <si>
    <t>skruž betonová s ocelová se stupadly +PE povlakem TBS-Q 1000/250/120 SP 100x25x12 cm</t>
  </si>
  <si>
    <t>-997893351</t>
  </si>
  <si>
    <t>56</t>
  </si>
  <si>
    <t>BTL.0006182.URS</t>
  </si>
  <si>
    <t>skruž betonová s ocelová se stupadly +PE povlakem TBS-Q 1000/500/120 SP 100x50x12 cm</t>
  </si>
  <si>
    <t>1184140716</t>
  </si>
  <si>
    <t>9,0</t>
  </si>
  <si>
    <t>57</t>
  </si>
  <si>
    <t>59224052</t>
  </si>
  <si>
    <t>skruž pro kanalizační šachty se zabudovanými stupadly 100 x 100 x 12 cm</t>
  </si>
  <si>
    <t>-930622529</t>
  </si>
  <si>
    <t>10,0</t>
  </si>
  <si>
    <t>58</t>
  </si>
  <si>
    <t>59224348</t>
  </si>
  <si>
    <t>těsnění elastomerové pro spojení šachetních dílů DN 1000</t>
  </si>
  <si>
    <t>-696691602</t>
  </si>
  <si>
    <t>50,0</t>
  </si>
  <si>
    <t>59</t>
  </si>
  <si>
    <t>894412411</t>
  </si>
  <si>
    <t>Osazení železobetonových dílců pro šachty skruží přechodových</t>
  </si>
  <si>
    <t>1703902044</t>
  </si>
  <si>
    <t>12,0</t>
  </si>
  <si>
    <t>60</t>
  </si>
  <si>
    <t>59224167</t>
  </si>
  <si>
    <t>skruž betonová přechodová 62,5/100x60x12 cm, stupadla poplastovaná</t>
  </si>
  <si>
    <t>15209479</t>
  </si>
  <si>
    <t>61</t>
  </si>
  <si>
    <t>894414111</t>
  </si>
  <si>
    <t>Osazení železobetonových dílců pro šachty skruží základových (dno)</t>
  </si>
  <si>
    <t>1293863441</t>
  </si>
  <si>
    <t>"stoka A-8 ŠJ01-ŠJ10"11,0</t>
  </si>
  <si>
    <t>"stoka A8.2 ŠJ11"1,0</t>
  </si>
  <si>
    <t>62</t>
  </si>
  <si>
    <t>PFB.1131001G</t>
  </si>
  <si>
    <t>Dno výšky 800 mm přímé TBZ-Q.1 100/80 V max 50</t>
  </si>
  <si>
    <t>2075668306</t>
  </si>
  <si>
    <t>63</t>
  </si>
  <si>
    <t>899104112</t>
  </si>
  <si>
    <t>Osazení poklopů litinových a ocelových včetně rámů pro třídu zatížení D400, E600</t>
  </si>
  <si>
    <t>-1329535930</t>
  </si>
  <si>
    <t>64</t>
  </si>
  <si>
    <t>PFG.0000160</t>
  </si>
  <si>
    <t>poklop šachtový D1 /betonová výplň+ litina/ D 400 - BEGU, s odvětráním</t>
  </si>
  <si>
    <t>517413306</t>
  </si>
  <si>
    <t>65</t>
  </si>
  <si>
    <t>899722114</t>
  </si>
  <si>
    <t>Krytí potrubí z plastů výstražnou fólií z PVC šířky 40 cm</t>
  </si>
  <si>
    <t>-80298131</t>
  </si>
  <si>
    <t>66</t>
  </si>
  <si>
    <t>919121121</t>
  </si>
  <si>
    <t xml:space="preserve">Utěsnění dilatačních spár zálivkou za studena  v cementobetonovém nebo živičném krytu včetně adhezního nátěru s těsnicím profilem pod zálivkou, pro komůrky šířky 15 mm, hloubky 25 mm</t>
  </si>
  <si>
    <t>-1407027956</t>
  </si>
  <si>
    <t>51,6*2+2,1*2+5,3*2+2,05*2</t>
  </si>
  <si>
    <t>67</t>
  </si>
  <si>
    <t>919735113</t>
  </si>
  <si>
    <t xml:space="preserve">Řezání stávajícího živičného krytu nebo podkladu  hloubky přes 100 do 150 mm</t>
  </si>
  <si>
    <t>439236848</t>
  </si>
  <si>
    <t>68</t>
  </si>
  <si>
    <t>199285514</t>
  </si>
  <si>
    <t>46,725</t>
  </si>
  <si>
    <t>69</t>
  </si>
  <si>
    <t>1590676252</t>
  </si>
  <si>
    <t>46,725*39,0</t>
  </si>
  <si>
    <t>70</t>
  </si>
  <si>
    <t>997221561</t>
  </si>
  <si>
    <t xml:space="preserve">Vodorovná doprava suti  bez naložení, ale se složením a s hrubým urovnáním z kusových materiálů, na vzdálenost do 1 km</t>
  </si>
  <si>
    <t>92841658</t>
  </si>
  <si>
    <t>2,4</t>
  </si>
  <si>
    <t>997221569</t>
  </si>
  <si>
    <t>1409402761</t>
  </si>
  <si>
    <t>2,4*39,0</t>
  </si>
  <si>
    <t>72</t>
  </si>
  <si>
    <t>997221571</t>
  </si>
  <si>
    <t xml:space="preserve">Vodorovná doprava vybouraných hmot  bez naložení, ale se složením a s hrubým urovnáním na vzdálenost do 1 km</t>
  </si>
  <si>
    <t>2008592643</t>
  </si>
  <si>
    <t>19,687</t>
  </si>
  <si>
    <t>73</t>
  </si>
  <si>
    <t>997221579</t>
  </si>
  <si>
    <t xml:space="preserve">Vodorovná doprava vybouraných hmot  bez naložení, ale se složením a s hrubým urovnáním na vzdálenost Příplatek k ceně za každý další i započatý 1 km přes 1 km</t>
  </si>
  <si>
    <t>1368854021</t>
  </si>
  <si>
    <t>19,687*39,0</t>
  </si>
  <si>
    <t>74</t>
  </si>
  <si>
    <t>997221825</t>
  </si>
  <si>
    <t>Poplatek za uložení stavebního odpadu na skládce (skládkovné) z armovaného betonu zatříděného do Katalogu odpadů pod kódem 170 101</t>
  </si>
  <si>
    <t>-1149991844</t>
  </si>
  <si>
    <t>75</t>
  </si>
  <si>
    <t>997221845</t>
  </si>
  <si>
    <t>Poplatek za uložení stavebního odpadu na skládce (skládkovné) asfaltového bez obsahu dehtu zatříděného do Katalogu odpadů pod kódem 170 302</t>
  </si>
  <si>
    <t>-2132504789</t>
  </si>
  <si>
    <t>76</t>
  </si>
  <si>
    <t>1256960472</t>
  </si>
  <si>
    <t>77</t>
  </si>
  <si>
    <t>998276101</t>
  </si>
  <si>
    <t>Přesun hmot pro trubní vedení hloubené z trub z plastických hmot nebo sklolaminátových pro vodovody nebo kanalizace v otevřeném výkopu dopravní vzdálenost do 15 m</t>
  </si>
  <si>
    <t>-1387185296</t>
  </si>
  <si>
    <t>SO 311 - Dešťová kanalizace, stoka F + F.1 - Třebomyslická ulice</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</si>
  <si>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</si>
  <si>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</si>
  <si>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-935305705</t>
  </si>
  <si>
    <t>"obnova chodníků viz TZ"194,4</t>
  </si>
  <si>
    <t>-1680206806</t>
  </si>
  <si>
    <t>"úsek 0,108.00 - 0,136.20 km"28,2*1,6</t>
  </si>
  <si>
    <t>"úsek 0,136.20 - 0,182.50 km"46,3*1,4</t>
  </si>
  <si>
    <t>"stoka F-1 úsek 0,000.00 - 0,044.50 km"44,5*1,2</t>
  </si>
  <si>
    <t>113107181</t>
  </si>
  <si>
    <t>Odstranění podkladů nebo krytů strojně plochy jednotlivě přes 50 m2 do 200 m2 s přemístěním hmot na skládku na vzdálenost do 20 m nebo s naložením na dopravní prostředek živičných, o tl. vrstvy do 50 mm</t>
  </si>
  <si>
    <t>517725972</t>
  </si>
  <si>
    <t>"obnova chodníku viz TZ"194,4</t>
  </si>
  <si>
    <t>1417438048</t>
  </si>
  <si>
    <t>113201112</t>
  </si>
  <si>
    <t xml:space="preserve">Vytrhání obrub  s vybouráním lože, s přemístěním hmot na skládku na vzdálenost do 3 m nebo s naložením na dopravní prostředek silničních ležatých</t>
  </si>
  <si>
    <t>1225692027</t>
  </si>
  <si>
    <t>"obnova chodníků viz TZ"108,0</t>
  </si>
  <si>
    <t>113203111</t>
  </si>
  <si>
    <t xml:space="preserve">Vytrhání obrub  s vybouráním lože, s přemístěním hmot na skládku na vzdálenost do 3 m nebo s naložením na dopravní prostředek z dlažebních kostek</t>
  </si>
  <si>
    <t>1464072297</t>
  </si>
  <si>
    <t>-714438278</t>
  </si>
  <si>
    <t>60,0*8,0</t>
  </si>
  <si>
    <t>-1850721904</t>
  </si>
  <si>
    <t>1442422670</t>
  </si>
  <si>
    <t>"stoka F"3,0*1,6</t>
  </si>
  <si>
    <t>"stoka F1"2,0*1,2</t>
  </si>
  <si>
    <t>1163309905</t>
  </si>
  <si>
    <t>1327060437</t>
  </si>
  <si>
    <t>-1241686864</t>
  </si>
  <si>
    <t>11,0*2,2</t>
  </si>
  <si>
    <t>1841786206</t>
  </si>
  <si>
    <t>-254792387</t>
  </si>
  <si>
    <t>"inženýrské sítě"5,0*(1,0*1,5*1,1)</t>
  </si>
  <si>
    <t>1853245527</t>
  </si>
  <si>
    <t>"stoka F DN 800, š.r. 1,6 m"</t>
  </si>
  <si>
    <t xml:space="preserve">"st. 0,000.00 - 0,044.10 km, pr.hl. 1,96m š.r. 1,6m"44,1*1,96*1,6 </t>
  </si>
  <si>
    <t>"0,044.10 - 0,090.80 km, pr.hl. 1,78m"46,7*1,78*1,6</t>
  </si>
  <si>
    <t>"0,090.80 - 0,108.00 km, pr.hl. 1,66m"17,2*1,66*1,6</t>
  </si>
  <si>
    <t>"0,108.00 - 0,119.30 km, pr.hl. 1,80m"11,3*1,8*1,6</t>
  </si>
  <si>
    <t>"0,119.30 - 0,136.20 km, pr.hl. 1,90m"16,9*1,9*1,6</t>
  </si>
  <si>
    <t>"stoka F DN 600, š.r. 1,4 m"</t>
  </si>
  <si>
    <t>"0,136.20 - 0,182.50 km, pr.hl. 2,38m"46,3*2,38*1,4</t>
  </si>
  <si>
    <t>"stoka F-1 DN 400, š.r. 1,2 m"</t>
  </si>
  <si>
    <t>"st. 0,000.00 - 0,012.70 km, pr.hl. 1,73m"12,7*1,73*1,2</t>
  </si>
  <si>
    <t>"0,012.70 - 0,044.50 km, pr.hl. 1,71,"31,8*1,71*1,2</t>
  </si>
  <si>
    <t>"ŠD01"1,91*(2,6*2,6-1,6*1,6)</t>
  </si>
  <si>
    <t>"ŠD02"1,66*(2,6*2,6-1,6*1,6)</t>
  </si>
  <si>
    <t>"ŠD03"1,95*(2,6*2,6-1,6*1,6)</t>
  </si>
  <si>
    <t>"ŠD04"1,86*(2,6*2,6-1,6*1,6)</t>
  </si>
  <si>
    <t>"ŠD05"2,91*(2,4*2,4-1,4*1,4)</t>
  </si>
  <si>
    <t>"ŠD20"1,61*(2,2*2,2-1,2*1,2)</t>
  </si>
  <si>
    <t>"ŠD21"1,82*(2,2*2,2-1,2*1,2)</t>
  </si>
  <si>
    <t>"ŠD01-ŠD04"2,6*2,6*0,25*4</t>
  </si>
  <si>
    <t>"ŠD05"2,4*2,4*0,25*1</t>
  </si>
  <si>
    <t>"ŠD20-ŠD21"2,2*2,2*0,25*2</t>
  </si>
  <si>
    <t>"horská vpust HV1 a HV2"</t>
  </si>
  <si>
    <t>1,5*2,6*1,63*2</t>
  </si>
  <si>
    <t>"kanalizační přípojky k HV1 a HV2"</t>
  </si>
  <si>
    <t>7,0*1,73*1,0</t>
  </si>
  <si>
    <t>736,0/2</t>
  </si>
  <si>
    <t>1048998312</t>
  </si>
  <si>
    <t>368,0</t>
  </si>
  <si>
    <t>756995265</t>
  </si>
  <si>
    <t>368,0/100*50</t>
  </si>
  <si>
    <t>151101101</t>
  </si>
  <si>
    <t xml:space="preserve">Zřízení pažení a rozepření stěn rýh pro podzemní vedení pro všechny šířky rýhy  příložné pro jakoukoliv mezerovitost, hloubky do 2 m</t>
  </si>
  <si>
    <t>63432140</t>
  </si>
  <si>
    <t>"st. 0,000.00 - 0,044.10 km, pr.hl. 1,96m š.r. 1,6m"44,1*1,96*2</t>
  </si>
  <si>
    <t>"0,044.10 - 0,090.80 km, pr.hl. 1,78m"46,7*1,78*2</t>
  </si>
  <si>
    <t>"0,090.80 - 0,108.00 km, pr.hl. 1,66m"17,2*1,66*2</t>
  </si>
  <si>
    <t>"0,108.00 - 0,119.30 km, pr.hl. 1,80m"11,3*1,8*2</t>
  </si>
  <si>
    <t>"0,119.30 - 0,136.20 km, pr.hl. 1,90m"16,9*1,9*2</t>
  </si>
  <si>
    <t>"st. 0,000.00 - 0,012.70 km, pr.hl. 1,73m"12,7*1,73*2</t>
  </si>
  <si>
    <t>"0,012.70 - 0,044.50 km, pr.hl. 1,71,"31,8*1,71*2</t>
  </si>
  <si>
    <t>7,0*1,73*2</t>
  </si>
  <si>
    <t>678,0</t>
  </si>
  <si>
    <t>-2010289446</t>
  </si>
  <si>
    <t>157,3</t>
  </si>
  <si>
    <t>151101111</t>
  </si>
  <si>
    <t>Odstranění pažení a rozepření stěn rýh pro podzemní vedení s uložením materiálu na vzdálenost do 3 m od kraje výkopu příložné, hloubky do 2 m</t>
  </si>
  <si>
    <t>2009803749</t>
  </si>
  <si>
    <t>8978591</t>
  </si>
  <si>
    <t>-408930621</t>
  </si>
  <si>
    <t>736,0/100*55</t>
  </si>
  <si>
    <t>-76522587</t>
  </si>
  <si>
    <t>736,0-306,0</t>
  </si>
  <si>
    <t>-2122483935</t>
  </si>
  <si>
    <t>430,0*30</t>
  </si>
  <si>
    <t>1582340950</t>
  </si>
  <si>
    <t>430,0</t>
  </si>
  <si>
    <t>-351338149</t>
  </si>
  <si>
    <t>430,0*2,0</t>
  </si>
  <si>
    <t>1228552847</t>
  </si>
  <si>
    <t>736,0</t>
  </si>
  <si>
    <t>"obsyp"-258,6</t>
  </si>
  <si>
    <t>"lože"-32,8</t>
  </si>
  <si>
    <t>"šachty"-3,14*0,725*0,725*1,85*4</t>
  </si>
  <si>
    <t>"šachty"-3,14*0,65*0,65*2,11*3</t>
  </si>
  <si>
    <t>"potrubí"-3,14*0,452*0,452*136,2-3,14*0,341*0,341*46,3-3,14*0,227*0,227*44,5-3,14*0,125*0,125*7</t>
  </si>
  <si>
    <t>"HV1 + HV2"-1,6*1,0*1,63*2</t>
  </si>
  <si>
    <t>"bet. lože pod HV1 a HV2"-1,8*1,2*0,1*2</t>
  </si>
  <si>
    <t>306,5</t>
  </si>
  <si>
    <t>332378999</t>
  </si>
  <si>
    <t>"stoka F"</t>
  </si>
  <si>
    <t>136,2*1,6*1,205-3,14*0,452*0,452*136,2</t>
  </si>
  <si>
    <t>46,3*1,4*0,983-3,14*0,341*0,341*46,3</t>
  </si>
  <si>
    <t>"stoka F-1"</t>
  </si>
  <si>
    <t>44,5*1,2*0,755-3,14*0,227*0,227*44,5</t>
  </si>
  <si>
    <t>"přípojky k HV1 a HV2"</t>
  </si>
  <si>
    <t>7,0*1,0*0,55-3,14*0,125*0,125*7,0</t>
  </si>
  <si>
    <t>258,6</t>
  </si>
  <si>
    <t>168313491</t>
  </si>
  <si>
    <t>258,6*2</t>
  </si>
  <si>
    <t>181151311</t>
  </si>
  <si>
    <t>Plošná úprava terénu v zemině tř. 1 až 4 s urovnáním povrchu bez doplnění ornice souvislé plochy přes 500 m2 při nerovnostech terénu přes 50 do 100 mm v rovině nebo na svahu do 1:5</t>
  </si>
  <si>
    <t>-1158268939</t>
  </si>
  <si>
    <t>"obnova trávníků viz TZ"592,0</t>
  </si>
  <si>
    <t>1893764800</t>
  </si>
  <si>
    <t>181411121</t>
  </si>
  <si>
    <t>Založení trávníku na půdě předem připravené plochy do 1000 m2 výsevem včetně utažení lučního v rovině nebo na svahu do 1:5</t>
  </si>
  <si>
    <t>1797421818</t>
  </si>
  <si>
    <t>00572470</t>
  </si>
  <si>
    <t>osivo směs travní univerzál</t>
  </si>
  <si>
    <t>2004260637</t>
  </si>
  <si>
    <t>592,0*0,015*1,03</t>
  </si>
  <si>
    <t>-422936535</t>
  </si>
  <si>
    <t>136,2*1,6+44,3*1,4+44,5*1,2+7,0*1,0</t>
  </si>
  <si>
    <t>358325114</t>
  </si>
  <si>
    <t>596591056</t>
  </si>
  <si>
    <t>-1090194645</t>
  </si>
  <si>
    <t>(136,2-4*1,6)*1,6*0,1</t>
  </si>
  <si>
    <t>(46,3-1*1,4)*1,4*0,1</t>
  </si>
  <si>
    <t>(44,5-2*1,2)*1,2*0,1</t>
  </si>
  <si>
    <t>7,0*1,0*0,1</t>
  </si>
  <si>
    <t>32,8</t>
  </si>
  <si>
    <t>987039813</t>
  </si>
  <si>
    <t>-1896530743</t>
  </si>
  <si>
    <t>323170731</t>
  </si>
  <si>
    <t>641860073</t>
  </si>
  <si>
    <t>1554608525</t>
  </si>
  <si>
    <t>5,0</t>
  </si>
  <si>
    <t>-896753330</t>
  </si>
  <si>
    <t>-1924035378</t>
  </si>
  <si>
    <t>452311151</t>
  </si>
  <si>
    <t>Podkladní a zajišťovací konstrukce z betonu prostého v otevřeném výkopu desky pod potrubí, stoky a drobné objekty z betonu tř. C 20/25</t>
  </si>
  <si>
    <t>103299477</t>
  </si>
  <si>
    <t>"HV1 a HV2"1,8*1,2*0,1*2</t>
  </si>
  <si>
    <t>452351101</t>
  </si>
  <si>
    <t>Bednění podkladních a zajišťovacích konstrukcí v otevřeném výkopu desek nebo sedlových loží pod potrubí, stoky a drobné objekty</t>
  </si>
  <si>
    <t>-146070556</t>
  </si>
  <si>
    <t>"HV1 a HV2"1,8*0,1*2*2+1,2*0,1*2*2</t>
  </si>
  <si>
    <t>-677114285</t>
  </si>
  <si>
    <t>"obnova vozovek viz TZ"195,0</t>
  </si>
  <si>
    <t>2027335723</t>
  </si>
  <si>
    <t>564962111</t>
  </si>
  <si>
    <t xml:space="preserve">Podklad z mechanicky zpevněného kameniva MZK (minerální beton)  s rozprostřením a s hutněním, po zhutnění tl. 200 mm</t>
  </si>
  <si>
    <t>501005922</t>
  </si>
  <si>
    <t>866201827</t>
  </si>
  <si>
    <t>701021383</t>
  </si>
  <si>
    <t>1432646435</t>
  </si>
  <si>
    <t>-1244417211</t>
  </si>
  <si>
    <t>621349364</t>
  </si>
  <si>
    <t>577144111</t>
  </si>
  <si>
    <t xml:space="preserve">Asfaltový beton vrstva obrusná ACO 11 (ABS)  s rozprostřením a se zhutněním z nemodifikovaného asfaltu v pruhu šířky do 3 m tř. I, po zhutnění tl. 50 mm</t>
  </si>
  <si>
    <t>988962814</t>
  </si>
  <si>
    <t>2030861755</t>
  </si>
  <si>
    <t>190723358</t>
  </si>
  <si>
    <t>"přípojky k HV1 a HV2"7,0</t>
  </si>
  <si>
    <t>490740162</t>
  </si>
  <si>
    <t>7,0*1,015</t>
  </si>
  <si>
    <t>871390410</t>
  </si>
  <si>
    <t>Montáž kanalizačního potrubí z plastů z polypropylenu PP korugovaného nebo žebrovaného SN 10 DN 400</t>
  </si>
  <si>
    <t>-620375748</t>
  </si>
  <si>
    <t>"stoka F-1"44,5</t>
  </si>
  <si>
    <t>28614154</t>
  </si>
  <si>
    <t>trubka kanalizační PP korugovaná DN 400x6000 mm s hrdlem SN10</t>
  </si>
  <si>
    <t>2049193691</t>
  </si>
  <si>
    <t>44,5*1,015</t>
  </si>
  <si>
    <t>871440410</t>
  </si>
  <si>
    <t>Montáž kanalizačního potrubí z plastů z polypropylenu PP korugovaného nebo žebrovaného SN 10 DN 600</t>
  </si>
  <si>
    <t>-1330789293</t>
  </si>
  <si>
    <t>"stoka F"46,3</t>
  </si>
  <si>
    <t>28617049R</t>
  </si>
  <si>
    <t>trubka kanalizační PP korugovaná DN 600x6000 mm SN 10</t>
  </si>
  <si>
    <t>1355305419</t>
  </si>
  <si>
    <t>46,3*1,015</t>
  </si>
  <si>
    <t>871470410</t>
  </si>
  <si>
    <t>Montáž kanalizačního potrubí z plastů z polypropylenu PP korugovaného nebo žebrovaného SN 10 DN 800</t>
  </si>
  <si>
    <t>1894777439</t>
  </si>
  <si>
    <t>"stoka F"136,2</t>
  </si>
  <si>
    <t>28617053R</t>
  </si>
  <si>
    <t>trubka kanalizační PP korugovaná DN 800x6000 mm SN 10</t>
  </si>
  <si>
    <t>613462365</t>
  </si>
  <si>
    <t>136,2*1,015</t>
  </si>
  <si>
    <t>877310440</t>
  </si>
  <si>
    <t>Montáž tvarovek na kanalizačním plastovém potrubí z polypropylenu PP korugovaného nebo žebrovaného šachtových vložek DN 150</t>
  </si>
  <si>
    <t>977838647</t>
  </si>
  <si>
    <t>"šachta ŠD 03"1,0</t>
  </si>
  <si>
    <t>28617480</t>
  </si>
  <si>
    <t>vložka šachtová kanalizace PP korugované DN 160</t>
  </si>
  <si>
    <t>1955567086</t>
  </si>
  <si>
    <t>877390440</t>
  </si>
  <si>
    <t>Montáž tvarovek na kanalizačním plastovém potrubí z polypropylenu PP korugovaného nebo žebrovaného šachtových vložek DN 400</t>
  </si>
  <si>
    <t>-1422227545</t>
  </si>
  <si>
    <t>"šachty ŠD04, ŠD 20 a ŠD 21"4,0</t>
  </si>
  <si>
    <t>28617484</t>
  </si>
  <si>
    <t>vložka šachtová kanalizace PP korugované DN 400</t>
  </si>
  <si>
    <t>1903463982</t>
  </si>
  <si>
    <t>877440440</t>
  </si>
  <si>
    <t>Montáž tvarovek na kanalizačním plastovém potrubí z polypropylenu PP korugovaného nebo žebrovaného šachtových vložek DN 600</t>
  </si>
  <si>
    <t>-2097851171</t>
  </si>
  <si>
    <t>"šachty ŠD04 a ŠD 05"2,0</t>
  </si>
  <si>
    <t>28617486</t>
  </si>
  <si>
    <t>vložka šachtová kanalizace PP korugované DN 600</t>
  </si>
  <si>
    <t>-568484265</t>
  </si>
  <si>
    <t>877470440</t>
  </si>
  <si>
    <t>Montáž tvarovek na kanalizačním plastovém potrubí z polypropylenu PP korugovaného nebo žebrovaného šachtových vložek DN 800</t>
  </si>
  <si>
    <t>1047501817</t>
  </si>
  <si>
    <t>"šachty Šst, ŠD01, ŠD02, ŠD03 a ŠD04"8,0</t>
  </si>
  <si>
    <t>28617487</t>
  </si>
  <si>
    <t>vložka šachtová kanalizace PP korugované DN 800</t>
  </si>
  <si>
    <t>-1398951491</t>
  </si>
  <si>
    <t>8,0</t>
  </si>
  <si>
    <t>19698438</t>
  </si>
  <si>
    <t>605718370</t>
  </si>
  <si>
    <t>7,0</t>
  </si>
  <si>
    <t>892421111</t>
  </si>
  <si>
    <t>Tlakové zkoušky vodou na potrubí DN 400 nebo 500</t>
  </si>
  <si>
    <t>290651110</t>
  </si>
  <si>
    <t>44,5</t>
  </si>
  <si>
    <t>892441111</t>
  </si>
  <si>
    <t>Tlakové zkoušky vodou na potrubí DN 600</t>
  </si>
  <si>
    <t>332972133</t>
  </si>
  <si>
    <t>46,3</t>
  </si>
  <si>
    <t>892442111</t>
  </si>
  <si>
    <t>Tlakové zkoušky vodou zabezpečení konců potrubí při tlakových zkouškách DN přes 300 do 600</t>
  </si>
  <si>
    <t>327407782</t>
  </si>
  <si>
    <t>892471111</t>
  </si>
  <si>
    <t>Tlakové zkoušky vodou na potrubí DN 800</t>
  </si>
  <si>
    <t>1093749724</t>
  </si>
  <si>
    <t>136,2</t>
  </si>
  <si>
    <t>78</t>
  </si>
  <si>
    <t>892482111</t>
  </si>
  <si>
    <t>Tlakové zkoušky vodou zabezpečení konců potrubí při tlakových zkouškách DN přes 600 do 900</t>
  </si>
  <si>
    <t>-745707029</t>
  </si>
  <si>
    <t>79</t>
  </si>
  <si>
    <t>110141614</t>
  </si>
  <si>
    <t>80</t>
  </si>
  <si>
    <t>-1936351575</t>
  </si>
  <si>
    <t>81</t>
  </si>
  <si>
    <t>-883331762</t>
  </si>
  <si>
    <t>82</t>
  </si>
  <si>
    <t>BTL.0006183.URS</t>
  </si>
  <si>
    <t>skruž betonová s ocelová se stupadly +PE povlakem TBS-Q 1000/1000/120 SP 100x100x12 cm</t>
  </si>
  <si>
    <t>267214291</t>
  </si>
  <si>
    <t>83</t>
  </si>
  <si>
    <t>-54799957</t>
  </si>
  <si>
    <t>"stoka F a stoka F-1"11,0</t>
  </si>
  <si>
    <t>84</t>
  </si>
  <si>
    <t>59224340R</t>
  </si>
  <si>
    <t>741780830</t>
  </si>
  <si>
    <t>15,0</t>
  </si>
  <si>
    <t>85</t>
  </si>
  <si>
    <t>-1430038597</t>
  </si>
  <si>
    <t>11,0</t>
  </si>
  <si>
    <t>86</t>
  </si>
  <si>
    <t>85092931</t>
  </si>
  <si>
    <t>87</t>
  </si>
  <si>
    <t>PFB.1121651</t>
  </si>
  <si>
    <t>Deska přechodováTZK-Q.1 120-100/25 typ Q.1</t>
  </si>
  <si>
    <t>584366122</t>
  </si>
  <si>
    <t>88</t>
  </si>
  <si>
    <t>BTL.0006069.URSR</t>
  </si>
  <si>
    <t>deska betonová přechodová TZK-Q 625/200/90 T 62,5x20x9 cm</t>
  </si>
  <si>
    <t>-1832861705</t>
  </si>
  <si>
    <t>89</t>
  </si>
  <si>
    <t>318393437</t>
  </si>
  <si>
    <t>90</t>
  </si>
  <si>
    <t>PFB.1133005</t>
  </si>
  <si>
    <t>Dno výšky 1200 mm přímé TBZ-Q.1 120/120 V60/90</t>
  </si>
  <si>
    <t>1957636232</t>
  </si>
  <si>
    <t>91</t>
  </si>
  <si>
    <t>811091200</t>
  </si>
  <si>
    <t>92</t>
  </si>
  <si>
    <t>895931111</t>
  </si>
  <si>
    <t xml:space="preserve">Vpusti kanalizační horské  z betonu prostého tř. C 12/15 velikosti 1200/600 mm</t>
  </si>
  <si>
    <t>1179205826</t>
  </si>
  <si>
    <t>"HV1 a HV2"2,0</t>
  </si>
  <si>
    <t>93</t>
  </si>
  <si>
    <t>28661788</t>
  </si>
  <si>
    <t>mříž šachtová dešťová litinová dno DN 425 pro třídu zatížení B125 kruhová</t>
  </si>
  <si>
    <t>1260799247</t>
  </si>
  <si>
    <t>94</t>
  </si>
  <si>
    <t>PFB.1110210</t>
  </si>
  <si>
    <t>Horská vpusť TBV - Q HV 1600/1000/1400</t>
  </si>
  <si>
    <t>-1164550898</t>
  </si>
  <si>
    <t>95</t>
  </si>
  <si>
    <t>-2083876982</t>
  </si>
  <si>
    <t>96</t>
  </si>
  <si>
    <t>-341552897</t>
  </si>
  <si>
    <t>97</t>
  </si>
  <si>
    <t>899331111R</t>
  </si>
  <si>
    <t xml:space="preserve">Výšková úprava uličního vstupu nebo vpusti do 200 mm  zvýšením poklopu</t>
  </si>
  <si>
    <t>1909538122</t>
  </si>
  <si>
    <t>"stávající šachta - opravení zhlaví šachty"1,0</t>
  </si>
  <si>
    <t>98</t>
  </si>
  <si>
    <t>-1902949180</t>
  </si>
  <si>
    <t>"stoka F"182,2</t>
  </si>
  <si>
    <t>99</t>
  </si>
  <si>
    <t>916111112</t>
  </si>
  <si>
    <t xml:space="preserve">Osazení silniční obruby z dlažebních kostek v jedné řadě  s ložem tl. přes 50 do 100 mm, s vyplněním a zatřením spár cementovou maltou z velkých kostek bez boční opěry, do lože z betonu prostého tř. C 12/15</t>
  </si>
  <si>
    <t>-1682646465</t>
  </si>
  <si>
    <t>100</t>
  </si>
  <si>
    <t>916231112</t>
  </si>
  <si>
    <t>Osazení chodníkového obrubníku betonového se zřízením lože, s vyplněním a zatřením spár cementovou maltou ležatého bez boční opěry, do lože z betonu prostého</t>
  </si>
  <si>
    <t>-1717582120</t>
  </si>
  <si>
    <t>101</t>
  </si>
  <si>
    <t>-399153667</t>
  </si>
  <si>
    <t>28,2*2+2,6*2+46,3*2+2,4+44,5*2+2,2*2</t>
  </si>
  <si>
    <t>102</t>
  </si>
  <si>
    <t>856718876</t>
  </si>
  <si>
    <t>103</t>
  </si>
  <si>
    <t>979024442</t>
  </si>
  <si>
    <t>Očištění vybouraných prvků komunikací od spojovacího materiálu s odklizením a uložením očištěných hmot a spojovacího materiálu na skládku na vzdálenost do 10 m obrubníků a krajníků, vybouraných z jakéhokoliv lože a s jakoukoliv výplní spár chodníkových</t>
  </si>
  <si>
    <t>636400296</t>
  </si>
  <si>
    <t>"ibnova chodníků viz TZ"108,0*2</t>
  </si>
  <si>
    <t>104</t>
  </si>
  <si>
    <t>-1545215845</t>
  </si>
  <si>
    <t>56,376+122,505</t>
  </si>
  <si>
    <t>105</t>
  </si>
  <si>
    <t>1636421965</t>
  </si>
  <si>
    <t>178,881*39,0</t>
  </si>
  <si>
    <t>106</t>
  </si>
  <si>
    <t>1002811399</t>
  </si>
  <si>
    <t>10,44+4,14+2,4</t>
  </si>
  <si>
    <t>107</t>
  </si>
  <si>
    <t>1676301199</t>
  </si>
  <si>
    <t>16,98*39,0</t>
  </si>
  <si>
    <t>108</t>
  </si>
  <si>
    <t>177754895</t>
  </si>
  <si>
    <t>19,051+51,615</t>
  </si>
  <si>
    <t>109</t>
  </si>
  <si>
    <t>1098213936</t>
  </si>
  <si>
    <t>70,666*39,0</t>
  </si>
  <si>
    <t>110</t>
  </si>
  <si>
    <t>-94186892</t>
  </si>
  <si>
    <t>16,98</t>
  </si>
  <si>
    <t>111</t>
  </si>
  <si>
    <t>455672316</t>
  </si>
  <si>
    <t>70,666</t>
  </si>
  <si>
    <t>112</t>
  </si>
  <si>
    <t>1113308314</t>
  </si>
  <si>
    <t>178,881</t>
  </si>
  <si>
    <t>113</t>
  </si>
  <si>
    <t>-606008931</t>
  </si>
  <si>
    <t>SO 312 - Splašková kanalizace, stoka A.9 - Třebomyslická ulice</t>
  </si>
  <si>
    <t>113107325</t>
  </si>
  <si>
    <t>Odstranění podkladů nebo krytů strojně plochy jednotlivě do 50 m2 s přemístěním hmot na skládku na vzdálenost do 3 m nebo s naložením na dopravní prostředek z kameniva hrubého drceného, o tl. vrstvy přes 400 do 500 mm</t>
  </si>
  <si>
    <t>-1515523436</t>
  </si>
  <si>
    <t>"úsek 0,000.00 - 0,030.65 km"30,65*1,1</t>
  </si>
  <si>
    <t>33,7</t>
  </si>
  <si>
    <t>113107343</t>
  </si>
  <si>
    <t>Odstranění podkladů nebo krytů strojně plochy jednotlivě do 50 m2 s přemístěním hmot na skládku na vzdálenost do 3 m nebo s naložením na dopravní prostředek živičných, o tl. vrstvy přes 100 do 150 mm</t>
  </si>
  <si>
    <t>-1998958651</t>
  </si>
  <si>
    <t>1762176823</t>
  </si>
  <si>
    <t>15,0*8,0</t>
  </si>
  <si>
    <t>802809217</t>
  </si>
  <si>
    <t>-673178593</t>
  </si>
  <si>
    <t>"stoka A-8"1*1,1</t>
  </si>
  <si>
    <t>567353523</t>
  </si>
  <si>
    <t>1874958605</t>
  </si>
  <si>
    <t>167955617</t>
  </si>
  <si>
    <t>2,0*2,2</t>
  </si>
  <si>
    <t>-1334645112</t>
  </si>
  <si>
    <t>-2005929557</t>
  </si>
  <si>
    <t>"inženýrské sítě"1,0*(1,0*1,5*1,1)</t>
  </si>
  <si>
    <t>132201201</t>
  </si>
  <si>
    <t xml:space="preserve">Hloubení zapažených i nezapažených rýh šířky přes 600 do 2 000 mm  s urovnáním dna do předepsaného profilu a spádu v hornině tř. 3 do 100 m3</t>
  </si>
  <si>
    <t>1355168887</t>
  </si>
  <si>
    <t>"stoka A-9 DN 300, š.r. 1,1 m"</t>
  </si>
  <si>
    <t>"st. 0,000.00 - 0,013.85 km, pr.hl. 3,30m, š.r. 1,1m"13,85*3,30*1,1</t>
  </si>
  <si>
    <t>"0,013.85 - 0,027.70 km, pr. hl. 2,53m"13,85*2,53*1,1</t>
  </si>
  <si>
    <t>"0,027.70 - 0,030.65 km, pr.hl. 2,28m"2,99*2,28*1,1</t>
  </si>
  <si>
    <t>"ŠS1"3,18*(2,1*2,1-1,1*1,1)</t>
  </si>
  <si>
    <t>"ŠS2"2,9*(2,1*2,1-1,1*1,1)</t>
  </si>
  <si>
    <t>"ŠS1-ŠS2"2,1*2,1*0,25*2</t>
  </si>
  <si>
    <t>118,0/2</t>
  </si>
  <si>
    <t>132301201</t>
  </si>
  <si>
    <t xml:space="preserve">Hloubení zapažených i nezapažených rýh šířky přes 600 do 2 000 mm  s urovnáním dna do předepsaného profilu a spádu v hornině tř. 4 do 100 m3</t>
  </si>
  <si>
    <t>517372713</t>
  </si>
  <si>
    <t>59,0</t>
  </si>
  <si>
    <t>1854799578</t>
  </si>
  <si>
    <t>59,0/100*50</t>
  </si>
  <si>
    <t>570476841</t>
  </si>
  <si>
    <t>"st. 0,000.00 - 0,013.85 km, pr.hl. 3,30m, š.r. 1,1m"13,85*3,30*2</t>
  </si>
  <si>
    <t>"0,013.85 - 0,027.70 km, pr. hl. 2,53m"13,85*2,53*2</t>
  </si>
  <si>
    <t>"0,027.70 - 0,030.65 km, pr.hl. 2,28m"2,99*2,28*2</t>
  </si>
  <si>
    <t>-1155200529</t>
  </si>
  <si>
    <t>175,125</t>
  </si>
  <si>
    <t>-818426675</t>
  </si>
  <si>
    <t>108,0/100*50</t>
  </si>
  <si>
    <t>-1472228796</t>
  </si>
  <si>
    <t>108,0-75,1</t>
  </si>
  <si>
    <t>-273107562</t>
  </si>
  <si>
    <t>32,9*30</t>
  </si>
  <si>
    <t>1381850161</t>
  </si>
  <si>
    <t>32,9</t>
  </si>
  <si>
    <t>157982279</t>
  </si>
  <si>
    <t>32,9*2,0</t>
  </si>
  <si>
    <t>2067085057</t>
  </si>
  <si>
    <t>108,0</t>
  </si>
  <si>
    <t>"obsyp"-18,8</t>
  </si>
  <si>
    <t>"lože"-3,5</t>
  </si>
  <si>
    <t>"šachty"-3,14*0,65*0,65*2,93*2</t>
  </si>
  <si>
    <t>"potrubí"-3,14*0,17*0,17*30,65</t>
  </si>
  <si>
    <t>75,1</t>
  </si>
  <si>
    <t>-1267721127</t>
  </si>
  <si>
    <t>"stoka A-9"</t>
  </si>
  <si>
    <t>30,65*1,1*0,64-3,14*0,17*0,17*30,65</t>
  </si>
  <si>
    <t>18,8</t>
  </si>
  <si>
    <t>-295537558</t>
  </si>
  <si>
    <t>18,8*2,0</t>
  </si>
  <si>
    <t>946302665</t>
  </si>
  <si>
    <t>30,65*1,1</t>
  </si>
  <si>
    <t>1818200873</t>
  </si>
  <si>
    <t>-821801107</t>
  </si>
  <si>
    <t>(30,65-1*1,3)*1,1*0,1</t>
  </si>
  <si>
    <t>3,5</t>
  </si>
  <si>
    <t>1715283887</t>
  </si>
  <si>
    <t>-1292275860</t>
  </si>
  <si>
    <t>-1251265465</t>
  </si>
  <si>
    <t>1257382640</t>
  </si>
  <si>
    <t>"stoka A-9"30,65</t>
  </si>
  <si>
    <t>1678508525</t>
  </si>
  <si>
    <t>30,65*1,015</t>
  </si>
  <si>
    <t>563476190</t>
  </si>
  <si>
    <t>"stoka A-9"4,0</t>
  </si>
  <si>
    <t>-652195250</t>
  </si>
  <si>
    <t>-1222904629</t>
  </si>
  <si>
    <t>-570773386</t>
  </si>
  <si>
    <t>-1218447296</t>
  </si>
  <si>
    <t>-338613900</t>
  </si>
  <si>
    <t>1501123865</t>
  </si>
  <si>
    <t>-2093789528</t>
  </si>
  <si>
    <t>1616039416</t>
  </si>
  <si>
    <t>569978210</t>
  </si>
  <si>
    <t>-493306356</t>
  </si>
  <si>
    <t>1411564787</t>
  </si>
  <si>
    <t>"stoka A-9"2,0</t>
  </si>
  <si>
    <t>1660085116</t>
  </si>
  <si>
    <t>1984447707</t>
  </si>
  <si>
    <t>1985424577</t>
  </si>
  <si>
    <t>219407274</t>
  </si>
  <si>
    <t>-1812056737</t>
  </si>
  <si>
    <t>33,7*2+2,1*2</t>
  </si>
  <si>
    <t>-735127212</t>
  </si>
  <si>
    <t>25,275</t>
  </si>
  <si>
    <t>1008257604</t>
  </si>
  <si>
    <t>25,275*39,0</t>
  </si>
  <si>
    <t>-2115634702</t>
  </si>
  <si>
    <t>1721378905</t>
  </si>
  <si>
    <t>1977114019</t>
  </si>
  <si>
    <t>10,649</t>
  </si>
  <si>
    <t>59798591</t>
  </si>
  <si>
    <t>10,649*39,0</t>
  </si>
  <si>
    <t>-922444441</t>
  </si>
  <si>
    <t>-832271463</t>
  </si>
  <si>
    <t>621902400</t>
  </si>
  <si>
    <t>92172478</t>
  </si>
  <si>
    <t>SO 320 - Vodovodní řad 3 - Třebomyslická ulice</t>
  </si>
  <si>
    <t>-718498400</t>
  </si>
  <si>
    <t>"vodovod řad - 3 úsek 0,000.00 - 0,056.60 km"56,60*1,1</t>
  </si>
  <si>
    <t>"výměna vodovodu úsek 0,002.00 - 0,007.20 km"5,2*1,1</t>
  </si>
  <si>
    <t>-1163971004</t>
  </si>
  <si>
    <t>-65830502</t>
  </si>
  <si>
    <t>82443348</t>
  </si>
  <si>
    <t>119001401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</si>
  <si>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</si>
  <si>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382915614</t>
  </si>
  <si>
    <t>"výměna vodovodu"1,0*1,1</t>
  </si>
  <si>
    <t>1789024577</t>
  </si>
  <si>
    <t>"vodovod řad - 3"4,0*1,1</t>
  </si>
  <si>
    <t>301263403</t>
  </si>
  <si>
    <t>-1202574520</t>
  </si>
  <si>
    <t>-1928981112</t>
  </si>
  <si>
    <t>20*1,2</t>
  </si>
  <si>
    <t>1783551157</t>
  </si>
  <si>
    <t>24,0</t>
  </si>
  <si>
    <t>-24915006</t>
  </si>
  <si>
    <t>"stl. plynovod"1,0*(1,05*1,055*1,1)</t>
  </si>
  <si>
    <t>9,5</t>
  </si>
  <si>
    <t>-836873176</t>
  </si>
  <si>
    <t>"vodovodní řad - 3 DN 100, š.r. 1,1 m"</t>
  </si>
  <si>
    <t>"st. 0,000.00 - 0,056.60 km, pr.hl. 1,1m, š.r. 1,1m"56,6*1,1*1,1</t>
  </si>
  <si>
    <t>"0,056.60 - 0,102.30 km, pr. hl. 0,95m"45,7*0,95*1,1</t>
  </si>
  <si>
    <t>"0,102.30 - 0,134.30 km, pr.hl. 0,98m"32,0*0,98*1,1</t>
  </si>
  <si>
    <t>"0,134.30 - 0,181.30 km, pr.hl. 1,01m"47,0*1,01*1,1</t>
  </si>
  <si>
    <t>"0,181.30 - 0,249.80 km, pr.hl. 1,05m"68,5*1,05*1,1</t>
  </si>
  <si>
    <t>"0,249.80 - 0,301.80 km, pr.hl. 1,10m"52,0*1,1*1,1</t>
  </si>
  <si>
    <t>"0,301.80 - 0,346.65 km, pr.hl. 1,12m"43,85*1,12*1,1</t>
  </si>
  <si>
    <t>"0,346.65 - 0,408.85 km, pr.hl. 1,12m"62,2*1,12*1,1</t>
  </si>
  <si>
    <t>"výměna vodovodu DN 250"</t>
  </si>
  <si>
    <t>"st. 0,000.00 - 0,002.00 km, pr.hl. 1,38m, š.r. 1,1m"2,0*1,38*1,1</t>
  </si>
  <si>
    <t>"0,002.00 - 0,007.20 km, pr.hl. 1,55m"5,2*1,55*1,1</t>
  </si>
  <si>
    <t>"0,007.20 - 0,013.00 km, pr.hl. 1,51m"5,8*1,51*1,1</t>
  </si>
  <si>
    <t>497,2/2</t>
  </si>
  <si>
    <t>-1550110788</t>
  </si>
  <si>
    <t>248,6</t>
  </si>
  <si>
    <t>572251107</t>
  </si>
  <si>
    <t>248,6/100*50</t>
  </si>
  <si>
    <t>296075592</t>
  </si>
  <si>
    <t>"st. 0,000.00 - 0,056.60 km, pr.hl. 1,1m, š.r. 1,1m"56,6*1,1*2</t>
  </si>
  <si>
    <t>"0,056.60 - 0,102.30 km, pr. hl. 0,95m"45,7*0,95*2</t>
  </si>
  <si>
    <t>"0,102.30 - 0,134.30 km, pr.hl. 0,98m"32,0*0,98*2</t>
  </si>
  <si>
    <t>"0,134.30 - 0,181.30 km, pr.hl. 1,01m"47,0*1,01*2</t>
  </si>
  <si>
    <t>"0,181.30 - 0,249.80 km, pr.hl. 1,05m"68,5*1,05*2</t>
  </si>
  <si>
    <t>"0,249.80 - 0,301.80 km, pr.hl. 1,10m"52,0*1,1*2</t>
  </si>
  <si>
    <t>"0,301.80 - 0,346.65 km, pr.hl. 1,12m"43,85*1,12*2</t>
  </si>
  <si>
    <t>"0,346.65 - 0,408.85 km, pr.hl. 1,12m"62,2*1,12*2</t>
  </si>
  <si>
    <t>"st. 0,000.00 - 0,002.00 km, pr.hl. 1,38m, š.r. 1,1m"2,0*1,38*2</t>
  </si>
  <si>
    <t>"0,002.00 - 0,007.20 km, pr.hl. 1,55m"5,2*1,55*2</t>
  </si>
  <si>
    <t>"0,007.20 - 0,013.00 km, pr.hl. 1,51m"5,8*1,51*2</t>
  </si>
  <si>
    <t>904,0</t>
  </si>
  <si>
    <t>-302864737</t>
  </si>
  <si>
    <t>161101101</t>
  </si>
  <si>
    <t xml:space="preserve">Svislé přemístění výkopku  bez naložení do dopravní nádoby avšak s vyprázdněním dopravní nádoby na hromadu nebo do dopravního prostředku z horniny tř. 1 až 4, při hloubce výkopu přes 1 do 2,5 m</t>
  </si>
  <si>
    <t>1829640457</t>
  </si>
  <si>
    <t>497,2/100*50</t>
  </si>
  <si>
    <t>741260409</t>
  </si>
  <si>
    <t>497,20-260,8</t>
  </si>
  <si>
    <t>1185977684</t>
  </si>
  <si>
    <t>236,4*30</t>
  </si>
  <si>
    <t>-459491842</t>
  </si>
  <si>
    <t>236,4</t>
  </si>
  <si>
    <t>277788638</t>
  </si>
  <si>
    <t>236,4*2,0</t>
  </si>
  <si>
    <t>1836329694</t>
  </si>
  <si>
    <t>497,2</t>
  </si>
  <si>
    <t>"obsyp"-183,86</t>
  </si>
  <si>
    <t>"lože"-46,4</t>
  </si>
  <si>
    <t>"podkladní bloky"-0,5*0,5*0,5*14</t>
  </si>
  <si>
    <t>"potrubí"-3,14*0,05*0,05*408,85-3,14*0,188*0,188*10,5</t>
  </si>
  <si>
    <t>260,8</t>
  </si>
  <si>
    <t>834658448</t>
  </si>
  <si>
    <t>"vodovodní řad - 3"</t>
  </si>
  <si>
    <t>408,85*1,1*0,4-3,14*0,05*0,05*408,85</t>
  </si>
  <si>
    <t>"výměna vodovodu"</t>
  </si>
  <si>
    <t>13,0*1,1*0,55-3,14*0,13*0,13*13,0</t>
  </si>
  <si>
    <t>183,86</t>
  </si>
  <si>
    <t>-1519859090</t>
  </si>
  <si>
    <t>183,86*2,0</t>
  </si>
  <si>
    <t>1509183194</t>
  </si>
  <si>
    <t>408,85*1,1+13,0*1,1</t>
  </si>
  <si>
    <t>-1411754935</t>
  </si>
  <si>
    <t>408,85*1,1*0,1</t>
  </si>
  <si>
    <t>13,0*1,1*0,1</t>
  </si>
  <si>
    <t>46,4</t>
  </si>
  <si>
    <t>452313131</t>
  </si>
  <si>
    <t>Podkladní a zajišťovací konstrukce z betonu prostého v otevřeném výkopu bloky pro potrubí z betonu tř. C 12/15</t>
  </si>
  <si>
    <t>-112955447</t>
  </si>
  <si>
    <t>14*0,5*0,5*0,5</t>
  </si>
  <si>
    <t>452353101</t>
  </si>
  <si>
    <t>Bednění podkladních a zajišťovacích konstrukcí v otevřeném výkopu bloků pro potrubí</t>
  </si>
  <si>
    <t>-1936849752</t>
  </si>
  <si>
    <t>0,5*0,5*4*14</t>
  </si>
  <si>
    <t>-1274638962</t>
  </si>
  <si>
    <t>-1872284633</t>
  </si>
  <si>
    <t>-728646614</t>
  </si>
  <si>
    <t>-1283067369</t>
  </si>
  <si>
    <t>-381964276</t>
  </si>
  <si>
    <t>-1707768997</t>
  </si>
  <si>
    <t>220158149</t>
  </si>
  <si>
    <t>-1786728354</t>
  </si>
  <si>
    <t>850361811</t>
  </si>
  <si>
    <t>Bourání stávajícího potrubí z trub litinových hrdlových nebo přírubových v otevřeném výkopu DN přes 150 do 250</t>
  </si>
  <si>
    <t>273649144</t>
  </si>
  <si>
    <t>"vybourání stávajícího potrubí DN250 - výměna"13,0</t>
  </si>
  <si>
    <t>857262122</t>
  </si>
  <si>
    <t>Montáž litinových tvarovek na potrubí litinovém tlakovém jednoosých na potrubí z trub přírubových v otevřeném výkopu, kanálu nebo v šachtě DN 100</t>
  </si>
  <si>
    <t>1449793323</t>
  </si>
  <si>
    <t>31951004</t>
  </si>
  <si>
    <t xml:space="preserve">Potrubní spojka jištěná proti posuvu hrdlo-příruba  DN 100</t>
  </si>
  <si>
    <t>1368803023</t>
  </si>
  <si>
    <t>"detail č.1"9,0</t>
  </si>
  <si>
    <t>"detail č.2"2,0</t>
  </si>
  <si>
    <t>"detail č.4"2,0</t>
  </si>
  <si>
    <t>"detail č.5"1,0</t>
  </si>
  <si>
    <t>HWL.855010008016</t>
  </si>
  <si>
    <t>TVAROVKA REDUKČNÍ FFR 100-80</t>
  </si>
  <si>
    <t>-2145162216</t>
  </si>
  <si>
    <t>857264122</t>
  </si>
  <si>
    <t>Montáž litinových tvarovek na potrubí litinovém tlakovém odbočných na potrubí z trub přírubových v otevřeném výkopu, kanálu nebo v šachtě DN 100</t>
  </si>
  <si>
    <t>1058822895</t>
  </si>
  <si>
    <t>"detail č.1"3,0</t>
  </si>
  <si>
    <t>"detail č.2"1,0</t>
  </si>
  <si>
    <t>"detail č.3"1,0</t>
  </si>
  <si>
    <t>HWL.851010010016</t>
  </si>
  <si>
    <t>TVAROVKA T KUS 100-100</t>
  </si>
  <si>
    <t>1918022752</t>
  </si>
  <si>
    <t>HWL.851010008016</t>
  </si>
  <si>
    <t>TVAROVKA T KUS 100-80</t>
  </si>
  <si>
    <t>-1276368715</t>
  </si>
  <si>
    <t>"detail č.4"1,0</t>
  </si>
  <si>
    <t>857312122</t>
  </si>
  <si>
    <t>Montáž litinových tvarovek na potrubí litinovém tlakovém jednoosých na potrubí z trub přírubových v otevřeném výkopu, kanálu nebo v šachtě DN 150</t>
  </si>
  <si>
    <t>1673404896</t>
  </si>
  <si>
    <t>HWL.855015010016</t>
  </si>
  <si>
    <t>TVAROVKA REDUKČNÍ FFR 150-100</t>
  </si>
  <si>
    <t>733018886</t>
  </si>
  <si>
    <t>857362122</t>
  </si>
  <si>
    <t>Montáž litinových tvarovek na potrubí litinovém tlakovém jednoosých na potrubí z trub přírubových v otevřeném výkopu, kanálu nebo v šachtě DN 250</t>
  </si>
  <si>
    <t>1371005614</t>
  </si>
  <si>
    <t>31946421</t>
  </si>
  <si>
    <t>příruba přivařovací s krkem 11 416 pro PN 16 DN 250mm</t>
  </si>
  <si>
    <t>-1013329828</t>
  </si>
  <si>
    <t>"detail č.3"2,0</t>
  </si>
  <si>
    <t>250E800R</t>
  </si>
  <si>
    <t>Duktus FF přírubová tvarovka DN 250 dl. 800 mm, PN 10</t>
  </si>
  <si>
    <t>-1517291919</t>
  </si>
  <si>
    <t>871251151</t>
  </si>
  <si>
    <t>Montáž vodovodního potrubí z plastů v otevřeném výkopu z polyetylenu PE 100 svařovaných na tupo SDR 17/PN10 D 110 x 6,6 mm</t>
  </si>
  <si>
    <t>-274886243</t>
  </si>
  <si>
    <t>"vodovodní řad - 3"408,85</t>
  </si>
  <si>
    <t>28613570</t>
  </si>
  <si>
    <t>potrubí dvouvrstvé PE100 RC SDR17 110x6,6 dl 100m</t>
  </si>
  <si>
    <t>2036437364</t>
  </si>
  <si>
    <t>408,85*1,015</t>
  </si>
  <si>
    <t>871361152</t>
  </si>
  <si>
    <t>Montáž vodovodního potrubí z plastů v otevřeném výkopu z polyetylenu PE 100 svařovaných na tupo SDR 17/PN10 D 280 x 16,6 mm</t>
  </si>
  <si>
    <t>-1972091420</t>
  </si>
  <si>
    <t>"výměna vodovodu"13,0</t>
  </si>
  <si>
    <t>28613584</t>
  </si>
  <si>
    <t>potrubí dvouvrstvé PE100 RC SDR17 280x16,6 dl 12m</t>
  </si>
  <si>
    <t>-888765553</t>
  </si>
  <si>
    <t>13,0*1,015</t>
  </si>
  <si>
    <t>877241212</t>
  </si>
  <si>
    <t>Montáž tvarovek na vodovodním plastovém potrubí z polyetylenu PE 100 svařovaných na tupo SDR 11/PN16 kolen 90° d 90</t>
  </si>
  <si>
    <t>985644483</t>
  </si>
  <si>
    <t>HWL.505008020016</t>
  </si>
  <si>
    <t>KOLENO PATNÍ PŘÍRUBOVÉ DLOUHÉ 80</t>
  </si>
  <si>
    <t>795196980</t>
  </si>
  <si>
    <t>877321100R</t>
  </si>
  <si>
    <t>Montáž tvarovek na vodovodním plastovém potrubí z polyetylenu PE 100 elektrotvarovek SDR 11/PN16 spojek, oblouků nebo redukcí d 160</t>
  </si>
  <si>
    <t>-601686391</t>
  </si>
  <si>
    <t>HWL.799415000016</t>
  </si>
  <si>
    <t>SYNOFLEX - S PŘÍRUBOU 150 (155-192)</t>
  </si>
  <si>
    <t>1696947142</t>
  </si>
  <si>
    <t>877361100R</t>
  </si>
  <si>
    <t>Montáž tvarovek na vodovodním plastovém potrubí z polyetylenu PE 100 elektrotvarovek SDR 11/PN16 spojek, oblouků nebo redukcí d 280</t>
  </si>
  <si>
    <t>-261532010</t>
  </si>
  <si>
    <t>HWL.797425000016</t>
  </si>
  <si>
    <t>SYNOFLEX - SPOJKA 250 (265-310)</t>
  </si>
  <si>
    <t>-778563833</t>
  </si>
  <si>
    <t>891241112</t>
  </si>
  <si>
    <t>Montáž vodovodních armatur na potrubí šoupátek nebo klapek uzavíracích v otevřeném výkopu nebo v šachtách s osazením zemní soupravy (bez poklopů) DN 80</t>
  </si>
  <si>
    <t>-1550896122</t>
  </si>
  <si>
    <t>HWL.400208000016</t>
  </si>
  <si>
    <t>ŠOUPĚ E2 PŘÍRUBOVÉ KRÁTKÉ 80</t>
  </si>
  <si>
    <t>1262287473</t>
  </si>
  <si>
    <t>HWL.950108000003</t>
  </si>
  <si>
    <t>SOUPRAVA ZEMNÍ TELESKOPICKÁ E1/A-1,3 -1,8 65-80 E1/80 A (1,3-1,8m)</t>
  </si>
  <si>
    <t>1035479582</t>
  </si>
  <si>
    <t>891247111</t>
  </si>
  <si>
    <t>Montáž vodovodních armatur na potrubí hydrantů podzemních (bez osazení poklopů) DN 80</t>
  </si>
  <si>
    <t>-2091666475</t>
  </si>
  <si>
    <t>HWL.K24008015016</t>
  </si>
  <si>
    <t>HYDRANT DUO PODZEMNÍ 80</t>
  </si>
  <si>
    <t>1312320167</t>
  </si>
  <si>
    <t>HWL.348200000000</t>
  </si>
  <si>
    <t xml:space="preserve">PODKLAD. DESKA  POD HYDRANT.POKLOP</t>
  </si>
  <si>
    <t>1419830659</t>
  </si>
  <si>
    <t>891247211</t>
  </si>
  <si>
    <t>Montáž vodovodních armatur na potrubí hydrantů nadzemních DN 80</t>
  </si>
  <si>
    <t>1501541454</t>
  </si>
  <si>
    <t>HWL.K23008015016</t>
  </si>
  <si>
    <t>HYDRANT DUO NADZEMNÍ OBJEZDOVÝ 2B 80/1,5 m</t>
  </si>
  <si>
    <t>-1624693497</t>
  </si>
  <si>
    <t>891261112</t>
  </si>
  <si>
    <t>Montáž vodovodních armatur na potrubí šoupátek nebo klapek uzavíracích v otevřeném výkopu nebo v šachtách s osazením zemní soupravy (bez poklopů) DN 100</t>
  </si>
  <si>
    <t>-1981945659</t>
  </si>
  <si>
    <t>"detail č.1"6,0+6,0</t>
  </si>
  <si>
    <t>"detail č.2"2,0+2,0</t>
  </si>
  <si>
    <t>HWL.950110000003</t>
  </si>
  <si>
    <t>SOUPRAVA ZEMNÍ TELESKOPICKÁ E1/A-1,3 -1,8 100 (1,3-1,8m)</t>
  </si>
  <si>
    <t>161264708</t>
  </si>
  <si>
    <t>"detail č.1"6,0</t>
  </si>
  <si>
    <t>HWL.400210000016</t>
  </si>
  <si>
    <t>ŠOUPĚ E2 PŘÍRUBOVÉ KRÁTKÉ 100</t>
  </si>
  <si>
    <t>-2134997404</t>
  </si>
  <si>
    <t>891311112</t>
  </si>
  <si>
    <t>Montáž vodovodních armatur na potrubí šoupátek nebo klapek uzavíracích v otevřeném výkopu nebo v šachtách s osazením zemní soupravy (bez poklopů) DN 150</t>
  </si>
  <si>
    <t>724840022</t>
  </si>
  <si>
    <t>HWL.400215000016</t>
  </si>
  <si>
    <t>ŠOUPĚ E2 PŘÍRUBOVÉ KRÁTKÉ 150</t>
  </si>
  <si>
    <t>1740673208</t>
  </si>
  <si>
    <t>HWL.950112515003</t>
  </si>
  <si>
    <t>SOUPRAVA ZEMNÍ TELESKOPICKÁ E1/A-1,3 -1,8 125-150 (1,3-1,8m)</t>
  </si>
  <si>
    <t>-1257445354</t>
  </si>
  <si>
    <t>891361112</t>
  </si>
  <si>
    <t>Montáž vodovodních armatur na potrubí šoupátek nebo klapek uzavíracích v otevřeném výkopu nebo v šachtách s osazením zemní soupravy (bez poklopů) DN 250</t>
  </si>
  <si>
    <t>1334085775</t>
  </si>
  <si>
    <t>HWL.400225000010</t>
  </si>
  <si>
    <t>ŠOUPĚ E2 PŘÍRUBOVÉ KRÁTKÉ 250</t>
  </si>
  <si>
    <t>-1530191131</t>
  </si>
  <si>
    <t>HWL.950225000003</t>
  </si>
  <si>
    <t>SOUPRAVA ZEMNÍ TELESKOPICKÁ-1,4 -1,8 250 (1,4-1,8m)</t>
  </si>
  <si>
    <t>815015196</t>
  </si>
  <si>
    <t>891361222</t>
  </si>
  <si>
    <t>Montáž vodovodních armatur na potrubí šoupátek nebo klapek uzavíracích v šachtách s ručním kolečkem DN 250</t>
  </si>
  <si>
    <t>-1130533103</t>
  </si>
  <si>
    <t>31896482</t>
  </si>
  <si>
    <t>892271111</t>
  </si>
  <si>
    <t>Tlakové zkoušky vodou na potrubí DN 100 nebo 125</t>
  </si>
  <si>
    <t>-1471319301</t>
  </si>
  <si>
    <t>892273122</t>
  </si>
  <si>
    <t>Proplach a dezinfekce vodovodního potrubí DN od 80 do 125</t>
  </si>
  <si>
    <t>-1113130652</t>
  </si>
  <si>
    <t>892353122</t>
  </si>
  <si>
    <t>Proplach a dezinfekce vodovodního potrubí DN 150 nebo 200</t>
  </si>
  <si>
    <t>266737359</t>
  </si>
  <si>
    <t>1154695037</t>
  </si>
  <si>
    <t>86101929</t>
  </si>
  <si>
    <t>899401112</t>
  </si>
  <si>
    <t>Osazení poklopů litinových šoupátkových</t>
  </si>
  <si>
    <t>-1623261340</t>
  </si>
  <si>
    <t>"DN 80"2,0</t>
  </si>
  <si>
    <t>"DN 100"8,0</t>
  </si>
  <si>
    <t>"DN 150"1,0</t>
  </si>
  <si>
    <t>"DN 250"1,0</t>
  </si>
  <si>
    <t>HWL.1750KASI0000</t>
  </si>
  <si>
    <t>POKLOP ULIČNÍ SAMONIVELAČNÍ ŠOUPÁTKOVÝ (Z.S. TELE) HAWLE-VODA</t>
  </si>
  <si>
    <t>2102948975</t>
  </si>
  <si>
    <t>HWL.348100000000</t>
  </si>
  <si>
    <t xml:space="preserve">PODKLAD. DESKA  UNI UNI</t>
  </si>
  <si>
    <t>-1270466747</t>
  </si>
  <si>
    <t>899401113</t>
  </si>
  <si>
    <t>Osazení poklopů litinových hydrantových</t>
  </si>
  <si>
    <t>1864791064</t>
  </si>
  <si>
    <t>HWL.195000000002</t>
  </si>
  <si>
    <t>HYDRANTOVÝ POKLOP 21 kg / HAWLE - HYDRANT</t>
  </si>
  <si>
    <t>-1246055285</t>
  </si>
  <si>
    <t>899721111</t>
  </si>
  <si>
    <t>Signalizační vodič na potrubí DN do 150 mm</t>
  </si>
  <si>
    <t>1360501631</t>
  </si>
  <si>
    <t>899721112</t>
  </si>
  <si>
    <t>Signalizační vodič na potrubí DN nad 150 mm</t>
  </si>
  <si>
    <t>-120261324</t>
  </si>
  <si>
    <t>-704035228</t>
  </si>
  <si>
    <t>899911125</t>
  </si>
  <si>
    <t xml:space="preserve">Kluzné objímky (pojízdná sedla)  pro zasunutí potrubí do chráničky výšky 41 mm vnějšího průměru potrubí do 328 mm</t>
  </si>
  <si>
    <t>320155837</t>
  </si>
  <si>
    <t>899914115</t>
  </si>
  <si>
    <t>Montáž ocelové chráničky v otevřeném výkopu vnějšího průměru D 377 x 10 mm</t>
  </si>
  <si>
    <t>-779778079</t>
  </si>
  <si>
    <t>14035915</t>
  </si>
  <si>
    <t>trubka ocelová bezešvá hladká jakost 11 353 377x10mm</t>
  </si>
  <si>
    <t>-1113835376</t>
  </si>
  <si>
    <t>-1508766793</t>
  </si>
  <si>
    <t>51,6*2+1,1*2</t>
  </si>
  <si>
    <t>997013831</t>
  </si>
  <si>
    <t>Poplatek za uložení stavebního odpadu na skládce (skládkovné) směsného stavebního a demoličního zatříděného do Katalogu odpadů pod kódem 170 904</t>
  </si>
  <si>
    <t>-439235123</t>
  </si>
  <si>
    <t>"litinové potrubí"1,261</t>
  </si>
  <si>
    <t>1292226266</t>
  </si>
  <si>
    <t>50,985</t>
  </si>
  <si>
    <t>-241713180</t>
  </si>
  <si>
    <t>50,985*39,0</t>
  </si>
  <si>
    <t>1537237570</t>
  </si>
  <si>
    <t>1,261</t>
  </si>
  <si>
    <t>-970492724</t>
  </si>
  <si>
    <t>1,261*39,0</t>
  </si>
  <si>
    <t>1883759383</t>
  </si>
  <si>
    <t>21,482</t>
  </si>
  <si>
    <t>1189191920</t>
  </si>
  <si>
    <t>21,482*39,0</t>
  </si>
  <si>
    <t>-1626544960</t>
  </si>
  <si>
    <t>1397097947</t>
  </si>
  <si>
    <t>1103150648</t>
  </si>
  <si>
    <t>SO 321 - Vodovodní řad 1 - Třebomyslická ulice</t>
  </si>
  <si>
    <t>-498362130</t>
  </si>
  <si>
    <t>"vodovod řad -1 úsek 0,000.00 - 0,038.00 km"38,0*1,1</t>
  </si>
  <si>
    <t>-2020510463</t>
  </si>
  <si>
    <t>"vodovod řad - 1 úsek 0,000.00 - 0,038.00 km"38,0*1,1</t>
  </si>
  <si>
    <t>-1107030846</t>
  </si>
  <si>
    <t>12,0*8,0</t>
  </si>
  <si>
    <t>-702972040</t>
  </si>
  <si>
    <t>-416317493</t>
  </si>
  <si>
    <t>"vodovod řad - 1"2*1,1</t>
  </si>
  <si>
    <t>-130817747</t>
  </si>
  <si>
    <t>-433463488</t>
  </si>
  <si>
    <t>809419707</t>
  </si>
  <si>
    <t>4,0*1,2</t>
  </si>
  <si>
    <t>-2085577723</t>
  </si>
  <si>
    <t>-484998595</t>
  </si>
  <si>
    <t>"inženýrské sítě"2,0*(1,0*1,5*1,1)</t>
  </si>
  <si>
    <t>329669698</t>
  </si>
  <si>
    <t>"vodovodní řad - 1 DN 100, š.r. 1,1 m"</t>
  </si>
  <si>
    <t>"st. 0,000.00 - 0,017.60 km, pr.hl. 1,21m, š.r. 1,1m"17,6*1,21*1,1</t>
  </si>
  <si>
    <t>"0,017.60 - 0,035.50 km, pr. hl. 1,06m"17,9*1,06*1,1</t>
  </si>
  <si>
    <t>"0,035.50 - 0,040.10 km, pr.hl. 1,14m"4,6*1,14*1,1</t>
  </si>
  <si>
    <t>"0,040.10 - 0,050.40 km, pr.hl. 1,27m"10,3*1,27*1,1</t>
  </si>
  <si>
    <t>"0,050.40 - 0,087.40 km, pr.hl. 1,44m"37,0*1,44*1,1</t>
  </si>
  <si>
    <t>123,1/2</t>
  </si>
  <si>
    <t>920495342</t>
  </si>
  <si>
    <t>61,55</t>
  </si>
  <si>
    <t>238450774</t>
  </si>
  <si>
    <t>61,55/100*50</t>
  </si>
  <si>
    <t>-1443188214</t>
  </si>
  <si>
    <t>"st. 0,000.00 - 0,017.60 km, pr.hl. 1,21m, š.r. 1,1m"17,6*1,21*2</t>
  </si>
  <si>
    <t>"0,017.60 - 0,035.50 km, pr. hl. 1,06m"17,9*1,06*2</t>
  </si>
  <si>
    <t>"0,035.50 - 0,040.10 km, pr.hl. 1,14m"4,6*1,14*2</t>
  </si>
  <si>
    <t>"0,040.10 - 0,050.40 km, pr.hl. 1,27m"10,3*1,27*2</t>
  </si>
  <si>
    <t>"0,050.40 - 0,087.40 km, pr.hl. 1,44m"37,0*1,44*2</t>
  </si>
  <si>
    <t>-1905817728</t>
  </si>
  <si>
    <t>223,75</t>
  </si>
  <si>
    <t>1168939605</t>
  </si>
  <si>
    <t>-793024380</t>
  </si>
  <si>
    <t>123,1-74,4</t>
  </si>
  <si>
    <t>-1288962133</t>
  </si>
  <si>
    <t>48,7*30</t>
  </si>
  <si>
    <t>756523900</t>
  </si>
  <si>
    <t>48,7</t>
  </si>
  <si>
    <t>1225498316</t>
  </si>
  <si>
    <t>48,7*2,0</t>
  </si>
  <si>
    <t>-632056962</t>
  </si>
  <si>
    <t>123,1</t>
  </si>
  <si>
    <t>"obsyp"-37,77</t>
  </si>
  <si>
    <t>"lože"-9,614</t>
  </si>
  <si>
    <t>"podkladní bloky"-0,5*0,5*0,5*5</t>
  </si>
  <si>
    <t>"potrubí"-3,14*0,05*0,05*87,4</t>
  </si>
  <si>
    <t>74,4</t>
  </si>
  <si>
    <t>-99300410</t>
  </si>
  <si>
    <t>"vodovodní řad - 1"</t>
  </si>
  <si>
    <t>87,40*1,1*0,4-3,14*0,05*0,05*87,4</t>
  </si>
  <si>
    <t>115060739</t>
  </si>
  <si>
    <t>37,77*2,0</t>
  </si>
  <si>
    <t>1047653439</t>
  </si>
  <si>
    <t>87,4*1,1</t>
  </si>
  <si>
    <t>-414905848</t>
  </si>
  <si>
    <t>87,4*1,1*0,1</t>
  </si>
  <si>
    <t>-1452156865</t>
  </si>
  <si>
    <t>5*0,5*0,5*0,5</t>
  </si>
  <si>
    <t>859634853</t>
  </si>
  <si>
    <t>0,5*0,5*4*5</t>
  </si>
  <si>
    <t>-1355444712</t>
  </si>
  <si>
    <t>-241264552</t>
  </si>
  <si>
    <t>"detail č.2"3,0</t>
  </si>
  <si>
    <t>"detail č.5"2,0</t>
  </si>
  <si>
    <t>-1858884111</t>
  </si>
  <si>
    <t>-1437901789</t>
  </si>
  <si>
    <t>-83246935</t>
  </si>
  <si>
    <t>"detail č.1"1,0</t>
  </si>
  <si>
    <t>510500414</t>
  </si>
  <si>
    <t>-1670030440</t>
  </si>
  <si>
    <t>21511347</t>
  </si>
  <si>
    <t>F150ETP16R</t>
  </si>
  <si>
    <t>Duktus F přírubová tvarovka s hladkým koncem DN 150/380, PN 10/16</t>
  </si>
  <si>
    <t>54552503</t>
  </si>
  <si>
    <t>-1389190466</t>
  </si>
  <si>
    <t>"vodovodní řad - 1"87,4</t>
  </si>
  <si>
    <t>-428905322</t>
  </si>
  <si>
    <t>87,4*1,015</t>
  </si>
  <si>
    <t>871321151</t>
  </si>
  <si>
    <t>Montáž vodovodního potrubí z plastů v otevřeném výkopu z polyetylenu PE 100 svařovaných na tupo SDR 17/PN10 D 160 x 9,5 mm</t>
  </si>
  <si>
    <t>548734603</t>
  </si>
  <si>
    <t>"kladečské schéma"1,0</t>
  </si>
  <si>
    <t>28613579</t>
  </si>
  <si>
    <t>potrubí dvouvrstvé PE100 RC SDR17 160x9,5 dl 12m</t>
  </si>
  <si>
    <t>1347593915</t>
  </si>
  <si>
    <t>1,0*1,015</t>
  </si>
  <si>
    <t>-21496450</t>
  </si>
  <si>
    <t>1166201124</t>
  </si>
  <si>
    <t>1157467773</t>
  </si>
  <si>
    <t>HWL.797415000016</t>
  </si>
  <si>
    <t>SYNOFLEX - SPOJKA 150 (155-192)</t>
  </si>
  <si>
    <t>-87861380</t>
  </si>
  <si>
    <t>877321201</t>
  </si>
  <si>
    <t>Montáž tvarovek na vodovodním plastovém potrubí z polyetylenu PE 100 svařovaných na tupo SDR 11/PN16 oblouků nebo redukcí d 160</t>
  </si>
  <si>
    <t>-1387637278</t>
  </si>
  <si>
    <t>28650113</t>
  </si>
  <si>
    <t>oblouk hrdlový tlakového vodovodního potrubí PVC 30° 150x6,2mm</t>
  </si>
  <si>
    <t>2043375897</t>
  </si>
  <si>
    <t>476358017</t>
  </si>
  <si>
    <t>1205374668</t>
  </si>
  <si>
    <t>1293797310</t>
  </si>
  <si>
    <t>-444254439</t>
  </si>
  <si>
    <t>-442052723</t>
  </si>
  <si>
    <t>-612660844</t>
  </si>
  <si>
    <t>-612717442</t>
  </si>
  <si>
    <t>628662927</t>
  </si>
  <si>
    <t>649846385</t>
  </si>
  <si>
    <t>14,0</t>
  </si>
  <si>
    <t>-474691091</t>
  </si>
  <si>
    <t>-209879959</t>
  </si>
  <si>
    <t>-1754222253</t>
  </si>
  <si>
    <t>1653616263</t>
  </si>
  <si>
    <t>83343993</t>
  </si>
  <si>
    <t>-1215970220</t>
  </si>
  <si>
    <t>-1495862629</t>
  </si>
  <si>
    <t>892351111</t>
  </si>
  <si>
    <t>Tlakové zkoušky vodou na potrubí DN 150 nebo 200</t>
  </si>
  <si>
    <t>-1779709285</t>
  </si>
  <si>
    <t>"vodovodní řad - 1"1,0</t>
  </si>
  <si>
    <t>-599502623</t>
  </si>
  <si>
    <t>-337459052</t>
  </si>
  <si>
    <t>-284273892</t>
  </si>
  <si>
    <t>"DN 100"7,0</t>
  </si>
  <si>
    <t>1307303026</t>
  </si>
  <si>
    <t>-324275486</t>
  </si>
  <si>
    <t>1067626401</t>
  </si>
  <si>
    <t>2102151170</t>
  </si>
  <si>
    <t>-575114380</t>
  </si>
  <si>
    <t>"vodovodní řad - 1"87,4+1,0</t>
  </si>
  <si>
    <t>1941539566</t>
  </si>
  <si>
    <t>1153496481</t>
  </si>
  <si>
    <t>38,0*2+2,1*2</t>
  </si>
  <si>
    <t>-1924066600</t>
  </si>
  <si>
    <t>31,35</t>
  </si>
  <si>
    <t>1144923440</t>
  </si>
  <si>
    <t>31,35*39,0</t>
  </si>
  <si>
    <t>-1185778811</t>
  </si>
  <si>
    <t>13,209</t>
  </si>
  <si>
    <t>874411644</t>
  </si>
  <si>
    <t>13,209*39,0</t>
  </si>
  <si>
    <t>1948167545</t>
  </si>
  <si>
    <t>-216570522</t>
  </si>
  <si>
    <t>238755913</t>
  </si>
  <si>
    <t>SO 330 - Odvodnění komunikace</t>
  </si>
  <si>
    <t>261259504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</si>
  <si>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</si>
  <si>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"Přípojky UV" 62*1,1*1,15</t>
  </si>
  <si>
    <t>1495453141</t>
  </si>
  <si>
    <t>78,43*0,5</t>
  </si>
  <si>
    <t>-1262506919</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</si>
  <si>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</si>
  <si>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"Přípojky UV" 62*1,15*2</t>
  </si>
  <si>
    <t xml:space="preserve">Odstranění pažení a rozepření stěn rýh pro podzemní vedení  s uložením materiálu na vzdálenost do 3 m od kraje výkopu příložné, hloubky do 2 m</t>
  </si>
  <si>
    <t>-405173528</t>
  </si>
  <si>
    <t>-742295092</t>
  </si>
  <si>
    <t>78,43-40,92</t>
  </si>
  <si>
    <t>-855176334</t>
  </si>
  <si>
    <t>37,51*10</t>
  </si>
  <si>
    <t>578683815</t>
  </si>
  <si>
    <t>37,51*1,9</t>
  </si>
  <si>
    <t>-1258219252</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</si>
  <si>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</si>
  <si>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"Přípojky UV" 62*1,1*0,6</t>
  </si>
  <si>
    <t>175111101</t>
  </si>
  <si>
    <t>Obsypání potrubí ručně sypaninou z vhodných hornin tř. 1 až 4 nebo materiálem připraveným podél výkopu ve vzdálenosti do 3 m od jeho kraje, pro jakoukoliv hloubku výkopu a míru zhutnění bez prohození sypaniny sítem</t>
  </si>
  <si>
    <t>1970090448</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</si>
  <si>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</si>
  <si>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"Přípojka UV" 62*1,1*0,45</t>
  </si>
  <si>
    <t>583336740</t>
  </si>
  <si>
    <t>kamenivo těžené hrubé frakce 16/32</t>
  </si>
  <si>
    <t>1280795269</t>
  </si>
  <si>
    <t>30,69*1,9</t>
  </si>
  <si>
    <t>1337820855</t>
  </si>
  <si>
    <t xml:space="preserve">Poznámka k souboru cen:_x000d_
1. Ceny -1111 a -1192 lze použít i pro zřízení sběrných vrstev nad drenážními trubkami. 2. V cenách -5111 a -1192 jsou započteny i náklady na prohození výkopku získaného při zemních pracích. </t>
  </si>
  <si>
    <t>"Přípojka UV" 62*1,1*0,1</t>
  </si>
  <si>
    <t>871313121</t>
  </si>
  <si>
    <t>Montáž kanalizačního potrubí z plastů z tvrdého PVC těsněných gumovým kroužkem v otevřeném výkopu ve sklonu do 20 % DN 160</t>
  </si>
  <si>
    <t>-359060569</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</si>
  <si>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</si>
  <si>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1,9+1,9+5,2+4,3+2,8+4,5+4,6+2,3+1,8+4,8+2+5+2+5+2+5+1,5+5,4</t>
  </si>
  <si>
    <t>286114600R</t>
  </si>
  <si>
    <t>trubka kanalizační plastová PVC KG DN 160x1000 mm SN 8</t>
  </si>
  <si>
    <t>1831069488</t>
  </si>
  <si>
    <t>62*1,05</t>
  </si>
  <si>
    <t>877315211</t>
  </si>
  <si>
    <t xml:space="preserve">Montáž tvarovek na kanalizačním potrubí z trub z plastu  z tvrdého PVC nebo z polypropylenu v otevřeném výkopu jednoosých DN 160</t>
  </si>
  <si>
    <t>-673429132</t>
  </si>
  <si>
    <t xml:space="preserve">Poznámka k souboru cen:_x000d_
1. V cenách nejsou započteny náklady na dodání tvarovek. Tvarovky se oceňují ve ve specifikaci. </t>
  </si>
  <si>
    <t>18*2</t>
  </si>
  <si>
    <t>286113600</t>
  </si>
  <si>
    <t>koleno kanalizace PVC KG 160x30°</t>
  </si>
  <si>
    <t>-1476393177</t>
  </si>
  <si>
    <t>286113610</t>
  </si>
  <si>
    <t>koleno kanalizační PVC KG 160x45°</t>
  </si>
  <si>
    <t>1177151041</t>
  </si>
  <si>
    <t>877315221</t>
  </si>
  <si>
    <t xml:space="preserve">Montáž tvarovek na kanalizačním potrubí z trub z plastu  z tvrdého PVC nebo z polypropylenu v otevřeném výkopu dvouosých DN 160</t>
  </si>
  <si>
    <t>-416156304</t>
  </si>
  <si>
    <t>286113900</t>
  </si>
  <si>
    <t>odbočka kanalizační plastová s hrdlem KG 150/110/45°</t>
  </si>
  <si>
    <t>-1024846519</t>
  </si>
  <si>
    <t>879001009R</t>
  </si>
  <si>
    <t>Napojení uliční vpusti do stávající kanalizace</t>
  </si>
  <si>
    <t>1504956252</t>
  </si>
  <si>
    <t>895941111</t>
  </si>
  <si>
    <t xml:space="preserve">Zřízení vpusti kanalizační  uliční z betonových dílců typ UV-50 normální</t>
  </si>
  <si>
    <t>-892001688</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</si>
  <si>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</si>
  <si>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592238520</t>
  </si>
  <si>
    <t>dno betonové pro uliční vpusť s kalovou prohlubní 45x30x5 cm</t>
  </si>
  <si>
    <t>-725561890</t>
  </si>
  <si>
    <t>592238540</t>
  </si>
  <si>
    <t>skruž betonová pro uliční vpusť s výtokovým otvorem PVC, 45x35x5 cm se zápach uzávěrem</t>
  </si>
  <si>
    <t>-571627501</t>
  </si>
  <si>
    <t>592238560</t>
  </si>
  <si>
    <t>skruž betonová pro uliční vpusť horní 45x19,5x5 cm</t>
  </si>
  <si>
    <t>968317126</t>
  </si>
  <si>
    <t>592238600</t>
  </si>
  <si>
    <t>skruž betonová pro uliční vpusť středová 45 x 19,5 x 5 cm</t>
  </si>
  <si>
    <t>-1267066482</t>
  </si>
  <si>
    <t>592238640</t>
  </si>
  <si>
    <t>prstenec betonový pro uliční vpusť vyrovnávací 39 x 6 x 13 cm</t>
  </si>
  <si>
    <t>-121980238</t>
  </si>
  <si>
    <t>592238740</t>
  </si>
  <si>
    <t>koš vysoký pro uliční vpusti, žárově zinkovaný plech,pro rám 500/300</t>
  </si>
  <si>
    <t>1955471219</t>
  </si>
  <si>
    <t>899204112</t>
  </si>
  <si>
    <t>Osazení mříží litinových včetně rámů a košů na bahno pro třídu zatížení D400, E600</t>
  </si>
  <si>
    <t>-716343168</t>
  </si>
  <si>
    <t xml:space="preserve">Poznámka k souboru cen:_x000d_
1. V cenách nejsou započteny náklady na dodání mříží, rámů a košů na bahno; tyto náklady se oceňují ve specifikaci. </t>
  </si>
  <si>
    <t>592238780R</t>
  </si>
  <si>
    <t>mříž D400 Obrubníková typ RADBUZA</t>
  </si>
  <si>
    <t>-553247649</t>
  </si>
  <si>
    <t>-1616980241</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</si>
  <si>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</si>
  <si>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SO 352 - Vodovodní přípojky, Třebomyslická ulice</t>
  </si>
  <si>
    <t>1185160405</t>
  </si>
  <si>
    <t>30*8,0</t>
  </si>
  <si>
    <t>1183476000</t>
  </si>
  <si>
    <t>1906620950</t>
  </si>
  <si>
    <t>"vodovodní přípojky"18*1,0</t>
  </si>
  <si>
    <t>728906521</t>
  </si>
  <si>
    <t>-304909781</t>
  </si>
  <si>
    <t>-1117889669</t>
  </si>
  <si>
    <t>1,6*18</t>
  </si>
  <si>
    <t>-851824016</t>
  </si>
  <si>
    <t>28,8</t>
  </si>
  <si>
    <t>1584337052</t>
  </si>
  <si>
    <t>"inženýrské sítě"18,0*(1,0*1,5*1,0)</t>
  </si>
  <si>
    <t>-225616112</t>
  </si>
  <si>
    <t>"vodovodní přípojky DN 25, š.r. 1,0 m"</t>
  </si>
  <si>
    <t>"VP01, dl. 3,0m, pr.hl. 1,6m"3,0*1,6*1,0</t>
  </si>
  <si>
    <t>"VP02, dl. 17,5m, pr.hl. 1,6m"17,5*1,6*1,0</t>
  </si>
  <si>
    <t>"VP03, dl. 3,5m, pr.hl. 1,6m"3,5*1,6*1,0</t>
  </si>
  <si>
    <t>"VP04, dl. 13,0m, pr.hl. 1,6m"13,0*1,6*1,0</t>
  </si>
  <si>
    <t>"VP05, dl. 3,5m, pr.hl. 1,6m"3,5*1,6*1,0</t>
  </si>
  <si>
    <t>"VP06, dl. 3,5m, pr.hl. 1,6m"3,5*1,6*1,0</t>
  </si>
  <si>
    <t>"VP07, dl. 3,5m, pr.hl. 1,6m"3,5*1,6*1,0</t>
  </si>
  <si>
    <t>"VP08, dl. 3,5m, pr.hl. 1,6m"3,5*1,6*1,0</t>
  </si>
  <si>
    <t>"VP09, dl. 3,5m, pr.hl. 1,6m"3,5*1,6*1,0</t>
  </si>
  <si>
    <t>"VP10, dl. 3,5m, pr.hl. 1,6m"3,5*1,6*1,0</t>
  </si>
  <si>
    <t>"VP11, dl. 3,5m, pr.hl. 1,6m"3,5*1,6*1,0</t>
  </si>
  <si>
    <t>"VP12, dl. 3,5m, pr.hl. 1,6m"3,5*1,6*1,0</t>
  </si>
  <si>
    <t>"VP13, dl. 3,5m, pr.hl. 1,6m"3,5*1,6*1,0</t>
  </si>
  <si>
    <t>"VP14, dl. 3,5m, pr.hl. 1,6m"3,5*1,6*1,0</t>
  </si>
  <si>
    <t>"VP15, dl. 3,5m, pr.hl. 1,6m"3,5*1,6*1,0</t>
  </si>
  <si>
    <t>"VP16, dl. 3,5m, pr.hl. 1,6m"3,5*1,6*1,0</t>
  </si>
  <si>
    <t>"VP17, dl. 3,5m, pr.hl. 1,6m"3,5*1,6*1,0</t>
  </si>
  <si>
    <t>"VP18, dl. 3,5m, pr.hl. 1,6m"3,5*1,6*1,0</t>
  </si>
  <si>
    <t>137,6/2</t>
  </si>
  <si>
    <t>-115026520</t>
  </si>
  <si>
    <t>68,8</t>
  </si>
  <si>
    <t>-1708432875</t>
  </si>
  <si>
    <t>68,8/100*50</t>
  </si>
  <si>
    <t>-2088592939</t>
  </si>
  <si>
    <t>"VP01, dl. 3,0m, pr.hl. 1,6m"3,0*1,6*2</t>
  </si>
  <si>
    <t>"VP02, dl. 17,5m, pr.hl. 1,6m"17,5*1,6*2</t>
  </si>
  <si>
    <t>"VP03, dl. 3,5m, pr.hl. 1,6m"3,5*1,6*2</t>
  </si>
  <si>
    <t>"VP04, dl. 13,0m, pr.hl. 1,6m"13,0*1,6*2</t>
  </si>
  <si>
    <t>"VP05, dl. 3,5m, pr.hl. 1,6m"3,5*1,6*2</t>
  </si>
  <si>
    <t>"VP06, dl. 3,5m, pr.hl. 1,6m"3,5*1,6*2</t>
  </si>
  <si>
    <t>"VP07, dl. 3,5m, pr.hl. 1,6m"3,5*1,6*2</t>
  </si>
  <si>
    <t>"VP08, dl. 3,5m, pr.hl. 1,6m"3,5*1,6*2</t>
  </si>
  <si>
    <t>"VP09, dl. 3,5m, pr.hl. 1,6m"3,5*1,6*2</t>
  </si>
  <si>
    <t>"VP10, dl. 3,5m, pr.hl. 1,6m"3,5*1,6*2</t>
  </si>
  <si>
    <t>"VP11, dl. 3,5m, pr.hl. 1,6m"3,5*1,6*2</t>
  </si>
  <si>
    <t>"VP12, dl. 3,5m, pr.hl. 1,6m"3,5*1,6*2</t>
  </si>
  <si>
    <t>"VP13, dl. 3,5m, pr.hl. 1,6m"3,5*1,6*2</t>
  </si>
  <si>
    <t>"VP14, dl. 3,5m, pr.hl. 1,6m"3,5*1,6*2</t>
  </si>
  <si>
    <t>"VP15, dl. 3,5m, pr.hl. 1,6m"3,5*1,6*2</t>
  </si>
  <si>
    <t>"VP16, dl. 3,5m, pr.hl. 1,6m"3,5*1,6*2</t>
  </si>
  <si>
    <t>"VP17, dl. 3,5m, pr.hl. 1,6m"3,5*1,6*2</t>
  </si>
  <si>
    <t>"VP18, dl. 3,5m, pr.hl. 1,6m"3,5*1,6*2</t>
  </si>
  <si>
    <t>-1398202953</t>
  </si>
  <si>
    <t>275,2</t>
  </si>
  <si>
    <t>-1391531701</t>
  </si>
  <si>
    <t>137,6/100*50</t>
  </si>
  <si>
    <t>921642832</t>
  </si>
  <si>
    <t>137,6-100,7</t>
  </si>
  <si>
    <t>-449846412</t>
  </si>
  <si>
    <t>36,9*30</t>
  </si>
  <si>
    <t>1008922593</t>
  </si>
  <si>
    <t>36,9</t>
  </si>
  <si>
    <t>1385307785</t>
  </si>
  <si>
    <t>36,9*2,0</t>
  </si>
  <si>
    <t>-1570455457</t>
  </si>
  <si>
    <t>137,6</t>
  </si>
  <si>
    <t>"obsyp"-28,311</t>
  </si>
  <si>
    <t>"lože"-8,6</t>
  </si>
  <si>
    <t>100,7</t>
  </si>
  <si>
    <t>1707786105</t>
  </si>
  <si>
    <t>"vodovodní přípojky"</t>
  </si>
  <si>
    <t>86,0*1,0*0,33-3,14*0,016*0,016*86,0</t>
  </si>
  <si>
    <t>-1351414791</t>
  </si>
  <si>
    <t>28,31*2,0</t>
  </si>
  <si>
    <t>1439146262</t>
  </si>
  <si>
    <t>86,0*1,0</t>
  </si>
  <si>
    <t>-1742182398</t>
  </si>
  <si>
    <t>86,0*1,0*0,1</t>
  </si>
  <si>
    <t>871161141</t>
  </si>
  <si>
    <t>Montáž vodovodního potrubí z plastů v otevřeném výkopu z polyetylenu PE 100 svařovaných na tupo SDR 11/PN16 D 32 x 3,0 mm</t>
  </si>
  <si>
    <t>144279136</t>
  </si>
  <si>
    <t>"viz kladečské schema D.1.3.17"86,0</t>
  </si>
  <si>
    <t>28613590R</t>
  </si>
  <si>
    <t>potrubí dvouvrstvé PE100 s 10% signalizační vrstvou SDR 11 32x3,0 dl 12m</t>
  </si>
  <si>
    <t>-1333015733</t>
  </si>
  <si>
    <t>86,0*1,015</t>
  </si>
  <si>
    <t>877161100R</t>
  </si>
  <si>
    <t>Montáž tvarovek na vodovodním plastovém potrubí z polyetylenu PE 100 elektrotvarovek SDR 11/PN16 spojek, oblouků nebo redukcí d 32</t>
  </si>
  <si>
    <t>412633511</t>
  </si>
  <si>
    <t>"viz kladečské schema D.1.3.17"18,0</t>
  </si>
  <si>
    <t>HWL.622103206416</t>
  </si>
  <si>
    <t>TVAROVKA ISO K 2681/3151 6/4"-32</t>
  </si>
  <si>
    <t>-320123943</t>
  </si>
  <si>
    <t>18,0</t>
  </si>
  <si>
    <t>877161118</t>
  </si>
  <si>
    <t>Montáž tvarovek na vodovodním plastovém potrubí z polyetylenu PE 100 elektrotvarovek SDR 11/PN16 záslepek d 32</t>
  </si>
  <si>
    <t>1387608989</t>
  </si>
  <si>
    <t>28615020R</t>
  </si>
  <si>
    <t>elektrozáslepka SDR 11 PE 100 PN 16 D 32mm</t>
  </si>
  <si>
    <t>-735805068</t>
  </si>
  <si>
    <t>891181110R</t>
  </si>
  <si>
    <t>Montáž vodovodních armatur na potrubí šoupátek nebo klapek uzavíracích v otevřeném výkopu nebo v šachtách s osazením zemní soupravy (bez poklopů) DN 40</t>
  </si>
  <si>
    <t>255163268</t>
  </si>
  <si>
    <t>"viz kladečské schema přípojek D.1.3.17"18,0</t>
  </si>
  <si>
    <t>HWL.268100100010R</t>
  </si>
  <si>
    <t>ŠOUPÁTKO NAVRTÁVACÍ DOMOVNÍ PŘÍPOJKY 2"-6/4"</t>
  </si>
  <si>
    <t>-1269160458</t>
  </si>
  <si>
    <t>HWL.960113018004</t>
  </si>
  <si>
    <t>SOUPRAVA ZEMNÍ TELESKOPICKÁ DOM. ŠOUPÁTKA-1,3-1,8 3/4"-2" (1,3-1,8m)</t>
  </si>
  <si>
    <t>-774176469</t>
  </si>
  <si>
    <t>891269111</t>
  </si>
  <si>
    <t>Montáž vodovodních armatur na potrubí navrtávacích pasů s ventilem Jt 1 MPa, na potrubí z trub litinových, ocelových nebo plastických hmot DN 100</t>
  </si>
  <si>
    <t>364699940</t>
  </si>
  <si>
    <t>HWL.525011000116</t>
  </si>
  <si>
    <t>PAS NAVRTÁVACÍ HAKU 110-1"</t>
  </si>
  <si>
    <t>-843454420</t>
  </si>
  <si>
    <t>892233122R</t>
  </si>
  <si>
    <t>Proplach a dezinfekce vodovodního potrubí DN od 40 do 70</t>
  </si>
  <si>
    <t>-1197005762</t>
  </si>
  <si>
    <t>86,0</t>
  </si>
  <si>
    <t>892241111</t>
  </si>
  <si>
    <t>Tlakové zkoušky vodou na potrubí DN do 80</t>
  </si>
  <si>
    <t>-1347550823</t>
  </si>
  <si>
    <t>694805725</t>
  </si>
  <si>
    <t>1713625367</t>
  </si>
  <si>
    <t>HWL.165000000003</t>
  </si>
  <si>
    <t>POKLOP ULIČNÍ TĚŽKÝ KASI LOGO HAWLE HAWLE VODA</t>
  </si>
  <si>
    <t>-486805798</t>
  </si>
  <si>
    <t>556950958</t>
  </si>
  <si>
    <t>1250227871</t>
  </si>
  <si>
    <t>"vodovodní přípojky"86,0</t>
  </si>
  <si>
    <t>-974658865</t>
  </si>
  <si>
    <t>-2044382143</t>
  </si>
  <si>
    <t>SO 362 - Kanalizační přípojky, Třebomyslická ulice</t>
  </si>
  <si>
    <t>540136487</t>
  </si>
  <si>
    <t>45,0*8,0</t>
  </si>
  <si>
    <t>-1193245216</t>
  </si>
  <si>
    <t>45,0</t>
  </si>
  <si>
    <t>1775514567</t>
  </si>
  <si>
    <t>"kanalizační přípojky"36,0*1,0</t>
  </si>
  <si>
    <t>545443769</t>
  </si>
  <si>
    <t>-1910723939</t>
  </si>
  <si>
    <t>2006646330</t>
  </si>
  <si>
    <t>-613298442</t>
  </si>
  <si>
    <t>2,5*18,0</t>
  </si>
  <si>
    <t>2083910568</t>
  </si>
  <si>
    <t>637087748</t>
  </si>
  <si>
    <t>"inženýrské sítě - kabely"36,0*(1,0*1,5*1,0)</t>
  </si>
  <si>
    <t>"inženýrské sítě - potrubí"36,0*(1,2*1,7*1,0)</t>
  </si>
  <si>
    <t>127,4</t>
  </si>
  <si>
    <t>393789979</t>
  </si>
  <si>
    <t>"Viz obnova trávníků"89,2*0,1</t>
  </si>
  <si>
    <t>-1295773654</t>
  </si>
  <si>
    <t>"kanalizační přípojky DN 150, š.r. 1,0 m"</t>
  </si>
  <si>
    <t>"KP01, dl. 4,0 m, pr.hl. 3,0m"4,0*3,0*1,0</t>
  </si>
  <si>
    <t>"KP02, dl. 5,0 m, pr.hl. 3,0m"5,0*3,0*1,0</t>
  </si>
  <si>
    <t>"KP03, dl. 4,5 m, pr.hl. 2,7m"4,5*2,7*1,0</t>
  </si>
  <si>
    <t>"KP04, dl. 12,5 m, pr.hl. 2,7m"12,5*2,7*1,0</t>
  </si>
  <si>
    <t>"KP05, dl. 4,5 m, pr.hl. 2,6m"4,5*2,6*1,0</t>
  </si>
  <si>
    <t>"KP06, dl. 4,5 m, pr.hl. 2,6m"4,5*2,6*1,0</t>
  </si>
  <si>
    <t>"KP07, dl. 4,5 m, pr.hl. 2,6m"4,5*2,6*1,0</t>
  </si>
  <si>
    <t>"KP08, dl. 4,5 m, pr.hl. 2,6m"4,5*2,6*1,0</t>
  </si>
  <si>
    <t>"KP09, dl. 4,5 m, pr.hl. 2,6m"4,5*2,6*1,0</t>
  </si>
  <si>
    <t>"KP10, dl. 4,5 m, pr.hl. 2,6m"4,5*2,6*1,0</t>
  </si>
  <si>
    <t>"KP11, dl. 4,5 m, pr.hl. 2,65m"4,5*2,65*1,0</t>
  </si>
  <si>
    <t>"KP12, dl. 4,5 m, pr.hl. 2,65m"4,5*2,65*1,0</t>
  </si>
  <si>
    <t>"KP13, dl. 4,5 m, pr.hl. 2,7m"4,5*2,7*1,0</t>
  </si>
  <si>
    <t>"KP14, dl. 4,5 m, pr.hl. 2,75m"4,5*2,75*1,0</t>
  </si>
  <si>
    <t>"KP15, dl. 5,0 m, pr.hl. 2,75m"5,0*2,75*1,0</t>
  </si>
  <si>
    <t>"KP16, dl. 4,5 m, pr.hl. 2,2m"4,5*2,2*1,0</t>
  </si>
  <si>
    <t>"KP17, dl. 4,5 m, pr.hl. 1,7m"4,5*1,7*1,0</t>
  </si>
  <si>
    <t>"KP18, dl. 4,5 m, pr.hl. 1,7m"4,5*1,7*1,0</t>
  </si>
  <si>
    <t>230,4/2</t>
  </si>
  <si>
    <t>-474660127</t>
  </si>
  <si>
    <t>115,2</t>
  </si>
  <si>
    <t>2016169584</t>
  </si>
  <si>
    <t>115,2/100*50</t>
  </si>
  <si>
    <t>1549579902</t>
  </si>
  <si>
    <t>1307326238</t>
  </si>
  <si>
    <t>"KP01, dl. 4,0 m, pr.hl. 3,0m"4,0*3,0*2</t>
  </si>
  <si>
    <t>"KP02, dl. 5,0 m, pr.hl. 3,0m"5,0*3,0*2</t>
  </si>
  <si>
    <t>"KP03, dl. 4,5 m, pr.hl. 2,7m"4,5*2,7*2</t>
  </si>
  <si>
    <t>"KP04, dl. 12,5 m, pr.hl. 2,7m"12,5*2,7*2</t>
  </si>
  <si>
    <t>"KP05, dl. 4,5 m, pr.hl. 2,6m"4,5*2,6*2</t>
  </si>
  <si>
    <t>"KP06, dl. 4,5 m, pr.hl. 2,6m"4,5*2,6*2</t>
  </si>
  <si>
    <t>"KP07, dl. 4,5 m, pr.hl. 2,6m"4,5*2,6*2</t>
  </si>
  <si>
    <t>"KP08, dl. 4,5 m, pr.hl. 2,6m"4,5*2,6*2</t>
  </si>
  <si>
    <t>"KP09, dl. 4,5 m, pr.hl. 2,6m"4,5*2,6*2</t>
  </si>
  <si>
    <t>"KP10, dl. 4,5 m, pr.hl. 2,6m"4,5*2,6*2</t>
  </si>
  <si>
    <t>"KP11, dl. 4,5 m, pr.hl. 2,65m"4,5*2,65*2</t>
  </si>
  <si>
    <t>"KP12, dl. 4,5 m, pr.hl. 2,65m"4,5*2,65*2</t>
  </si>
  <si>
    <t>"KP13, dl. 4,5 m, pr.hl. 2,7m"4,5*2,7*2</t>
  </si>
  <si>
    <t>"KP14, dl. 4,5 m, pr.hl. 2,75m"4,5*2,75*2</t>
  </si>
  <si>
    <t>"KP15, dl. 5,0 m, pr.hl. 2,75m"5,0*2,75*2</t>
  </si>
  <si>
    <t>"KP16, dl. 4,5 m, pr.hl. 2,2m"4,5*2,2*2</t>
  </si>
  <si>
    <t>-699881508</t>
  </si>
  <si>
    <t>15,3</t>
  </si>
  <si>
    <t>2010899068</t>
  </si>
  <si>
    <t>430,25</t>
  </si>
  <si>
    <t>-1832151208</t>
  </si>
  <si>
    <t>230,4/100*55</t>
  </si>
  <si>
    <t>2030026227</t>
  </si>
  <si>
    <t>230,4-181,2</t>
  </si>
  <si>
    <t>1697308882</t>
  </si>
  <si>
    <t>49,2*30</t>
  </si>
  <si>
    <t>167101101</t>
  </si>
  <si>
    <t xml:space="preserve">Nakládání, skládání a překládání neulehlého výkopku nebo sypaniny  nakládání, množství do 100 m3, z hornin tř. 1 až 4</t>
  </si>
  <si>
    <t>1342716019</t>
  </si>
  <si>
    <t>"ornice"8,92</t>
  </si>
  <si>
    <t>-1272819289</t>
  </si>
  <si>
    <t>49,2</t>
  </si>
  <si>
    <t>131646323</t>
  </si>
  <si>
    <t>49,2*2,0</t>
  </si>
  <si>
    <t>1250042090</t>
  </si>
  <si>
    <t>230,4</t>
  </si>
  <si>
    <t>"obsyp"-38,7</t>
  </si>
  <si>
    <t>"lože"-8,95</t>
  </si>
  <si>
    <t>"potrubí"-3,14*0,075*0,075*89,5</t>
  </si>
  <si>
    <t>181,2</t>
  </si>
  <si>
    <t>-1841398615</t>
  </si>
  <si>
    <t>"kanalizační přípojky"</t>
  </si>
  <si>
    <t>89,5*1,0*0,45-3,14*0,075*0,075*89,5</t>
  </si>
  <si>
    <t>38,7</t>
  </si>
  <si>
    <t>-1998105575</t>
  </si>
  <si>
    <t>38,7*2,0</t>
  </si>
  <si>
    <t>181301101</t>
  </si>
  <si>
    <t>Rozprostření a urovnání ornice v rovině nebo ve svahu sklonu do 1:5 při souvislé ploše do 500 m2, tl. vrstvy do 100 mm</t>
  </si>
  <si>
    <t>1239490361</t>
  </si>
  <si>
    <t>89,2</t>
  </si>
  <si>
    <t>-1182848275</t>
  </si>
  <si>
    <t>1250767629</t>
  </si>
  <si>
    <t>89,2*0,063*1,03</t>
  </si>
  <si>
    <t>121539086</t>
  </si>
  <si>
    <t>89,2*1,0</t>
  </si>
  <si>
    <t>1680158689</t>
  </si>
  <si>
    <t>89,5*1,0*0,1</t>
  </si>
  <si>
    <t>845543281</t>
  </si>
  <si>
    <t>"obnova vozovky"7,5</t>
  </si>
  <si>
    <t>902320205</t>
  </si>
  <si>
    <t>"obnova vozovky viz TZ"7,5</t>
  </si>
  <si>
    <t>1376908100</t>
  </si>
  <si>
    <t>2026214545</t>
  </si>
  <si>
    <t>846166235</t>
  </si>
  <si>
    <t>-250296129</t>
  </si>
  <si>
    <t>230470574</t>
  </si>
  <si>
    <t>-1638998989</t>
  </si>
  <si>
    <t>802715362</t>
  </si>
  <si>
    <t>"kanalizační přípojky"89,5</t>
  </si>
  <si>
    <t>28611164</t>
  </si>
  <si>
    <t>trubka kanalizační PVC DN 160x1000 mm SN 8</t>
  </si>
  <si>
    <t>2040096374</t>
  </si>
  <si>
    <t>89,5*1,03</t>
  </si>
  <si>
    <t>877325210R</t>
  </si>
  <si>
    <t>Montáž tvarovek na kanalizačním plastovém potrubí z polyetylenu PE 100 elektrotvarovek SDR 11/PN16 záslepek d 160</t>
  </si>
  <si>
    <t>496747200</t>
  </si>
  <si>
    <t>28614781</t>
  </si>
  <si>
    <t>záslepka 160mm</t>
  </si>
  <si>
    <t>-275603712</t>
  </si>
  <si>
    <t>-1966815592</t>
  </si>
  <si>
    <t>1710132549</t>
  </si>
  <si>
    <t>-354271230</t>
  </si>
  <si>
    <t>"kanalizační přípojky DN 150"89,5</t>
  </si>
  <si>
    <t>-215423438</t>
  </si>
  <si>
    <t xml:space="preserve">VRN1 - VRN Město </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</si>
  <si>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</si>
  <si>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</si>
  <si>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</si>
  <si>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</si>
  <si>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</si>
  <si>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</si>
  <si>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Průzkumné, geodetické a projektové práce</t>
  </si>
  <si>
    <t>011503000R</t>
  </si>
  <si>
    <t>Fotodokumentace, pasportizace přilehlých objektů a objízdných tras</t>
  </si>
  <si>
    <t>kpl</t>
  </si>
  <si>
    <t>1024</t>
  </si>
  <si>
    <t>1387913474</t>
  </si>
  <si>
    <t>012002000</t>
  </si>
  <si>
    <t>Geodetické práce</t>
  </si>
  <si>
    <t>012203000</t>
  </si>
  <si>
    <t>Geodetické práce při provádění stavby</t>
  </si>
  <si>
    <t>-258553824</t>
  </si>
  <si>
    <t>012303000</t>
  </si>
  <si>
    <t>Geodetické práce po výstavbě</t>
  </si>
  <si>
    <t>1683505942</t>
  </si>
  <si>
    <t>013254000</t>
  </si>
  <si>
    <t>Dokumentace skutečného provedení stavby</t>
  </si>
  <si>
    <t>219751528</t>
  </si>
  <si>
    <t>VRN3</t>
  </si>
  <si>
    <t>Zařízení staveniště</t>
  </si>
  <si>
    <t>030001000</t>
  </si>
  <si>
    <t>034303000</t>
  </si>
  <si>
    <t>Dopravní značení na staveništi</t>
  </si>
  <si>
    <t>034503000</t>
  </si>
  <si>
    <t>Informační tabule na staveništi</t>
  </si>
  <si>
    <t>VRN4</t>
  </si>
  <si>
    <t>Inženýrská činnost</t>
  </si>
  <si>
    <t>043002000</t>
  </si>
  <si>
    <t>Zkoušky a ostatní měření</t>
  </si>
  <si>
    <t>VRN2 - VRN SÚS</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</si>
</sst>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4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4" fontId="18"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Font="1" applyBorder="1" applyAlignment="1">
      <alignment vertical="center"/>
    </xf>
    <xf numFmtId="0" fontId="1" fillId="0" borderId="5" xfId="0" applyFont="1" applyBorder="1" applyAlignment="1">
      <alignment horizontal="lef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0" fillId="5" borderId="7" xfId="0" applyFont="1" applyFill="1" applyBorder="1" applyAlignment="1">
      <alignmen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8" fillId="0" borderId="0" xfId="0" applyFont="1" applyAlignment="1">
      <alignment horizontal="left" vertical="center" wrapText="1"/>
    </xf>
    <xf numFmtId="0" fontId="29" fillId="0" borderId="0" xfId="0" applyFont="1" applyAlignment="1">
      <alignment vertical="center"/>
    </xf>
    <xf numFmtId="4" fontId="29" fillId="0" borderId="0" xfId="0" applyNumberFormat="1"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4" fontId="25"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14"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6" fillId="0" borderId="0" xfId="0" applyFont="1" applyAlignment="1">
      <alignment vertical="top" wrapText="1"/>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0" fillId="0" borderId="19"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1</v>
      </c>
      <c r="BT1" s="16" t="s">
        <v>3</v>
      </c>
      <c r="BU1" s="16" t="s">
        <v>3</v>
      </c>
      <c r="BV1" s="16" t="s">
        <v>4</v>
      </c>
    </row>
    <row r="2" ht="36.96" customHeight="1">
      <c r="AR2" s="17" t="s">
        <v>5</v>
      </c>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1"/>
      <c r="D4" s="22" t="s">
        <v>9</v>
      </c>
      <c r="AR4" s="21"/>
      <c r="AS4" s="23" t="s">
        <v>10</v>
      </c>
      <c r="BE4" s="24" t="s">
        <v>11</v>
      </c>
      <c r="BS4" s="18" t="s">
        <v>12</v>
      </c>
    </row>
    <row r="5" ht="12" customHeight="1">
      <c r="B5" s="21"/>
      <c r="D5" s="25" t="s">
        <v>13</v>
      </c>
      <c r="K5" s="26" t="s">
        <v>14</v>
      </c>
      <c r="AR5" s="21"/>
      <c r="BE5" s="27" t="s">
        <v>15</v>
      </c>
      <c r="BS5" s="18" t="s">
        <v>6</v>
      </c>
    </row>
    <row r="6" ht="36.96" customHeight="1">
      <c r="B6" s="21"/>
      <c r="D6" s="28" t="s">
        <v>16</v>
      </c>
      <c r="K6" s="29" t="s">
        <v>17</v>
      </c>
      <c r="AR6" s="21"/>
      <c r="BE6" s="30"/>
      <c r="BS6" s="18" t="s">
        <v>6</v>
      </c>
    </row>
    <row r="7" ht="12" customHeight="1">
      <c r="B7" s="21"/>
      <c r="D7" s="31" t="s">
        <v>18</v>
      </c>
      <c r="K7" s="26" t="s">
        <v>1</v>
      </c>
      <c r="AK7" s="31" t="s">
        <v>19</v>
      </c>
      <c r="AN7" s="26" t="s">
        <v>1</v>
      </c>
      <c r="AR7" s="21"/>
      <c r="BE7" s="30"/>
      <c r="BS7" s="18" t="s">
        <v>6</v>
      </c>
    </row>
    <row r="8" ht="12" customHeight="1">
      <c r="B8" s="21"/>
      <c r="D8" s="31" t="s">
        <v>20</v>
      </c>
      <c r="K8" s="26" t="s">
        <v>21</v>
      </c>
      <c r="AK8" s="31" t="s">
        <v>22</v>
      </c>
      <c r="AN8" s="32" t="s">
        <v>23</v>
      </c>
      <c r="AR8" s="21"/>
      <c r="BE8" s="30"/>
      <c r="BS8" s="18" t="s">
        <v>6</v>
      </c>
    </row>
    <row r="9" ht="14.4" customHeight="1">
      <c r="B9" s="21"/>
      <c r="AR9" s="21"/>
      <c r="BE9" s="30"/>
      <c r="BS9" s="18" t="s">
        <v>6</v>
      </c>
    </row>
    <row r="10" ht="12" customHeight="1">
      <c r="B10" s="21"/>
      <c r="D10" s="31" t="s">
        <v>24</v>
      </c>
      <c r="AK10" s="31" t="s">
        <v>25</v>
      </c>
      <c r="AN10" s="26" t="s">
        <v>1</v>
      </c>
      <c r="AR10" s="21"/>
      <c r="BE10" s="30"/>
      <c r="BS10" s="18" t="s">
        <v>6</v>
      </c>
    </row>
    <row r="11" ht="18.48" customHeight="1">
      <c r="B11" s="21"/>
      <c r="E11" s="26" t="s">
        <v>21</v>
      </c>
      <c r="AK11" s="31" t="s">
        <v>26</v>
      </c>
      <c r="AN11" s="26" t="s">
        <v>1</v>
      </c>
      <c r="AR11" s="21"/>
      <c r="BE11" s="30"/>
      <c r="BS11" s="18" t="s">
        <v>6</v>
      </c>
    </row>
    <row r="12" ht="6.96" customHeight="1">
      <c r="B12" s="21"/>
      <c r="AR12" s="21"/>
      <c r="BE12" s="30"/>
      <c r="BS12" s="18" t="s">
        <v>6</v>
      </c>
    </row>
    <row r="13" ht="12" customHeight="1">
      <c r="B13" s="21"/>
      <c r="D13" s="31" t="s">
        <v>27</v>
      </c>
      <c r="AK13" s="31" t="s">
        <v>25</v>
      </c>
      <c r="AN13" s="33" t="s">
        <v>28</v>
      </c>
      <c r="AR13" s="21"/>
      <c r="BE13" s="30"/>
      <c r="BS13" s="18" t="s">
        <v>6</v>
      </c>
    </row>
    <row r="14">
      <c r="B14" s="21"/>
      <c r="E14" s="33" t="s">
        <v>28</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26</v>
      </c>
      <c r="AN14" s="33" t="s">
        <v>28</v>
      </c>
      <c r="AR14" s="21"/>
      <c r="BE14" s="30"/>
      <c r="BS14" s="18" t="s">
        <v>6</v>
      </c>
    </row>
    <row r="15" ht="6.96" customHeight="1">
      <c r="B15" s="21"/>
      <c r="AR15" s="21"/>
      <c r="BE15" s="30"/>
      <c r="BS15" s="18" t="s">
        <v>3</v>
      </c>
    </row>
    <row r="16" ht="12" customHeight="1">
      <c r="B16" s="21"/>
      <c r="D16" s="31" t="s">
        <v>29</v>
      </c>
      <c r="AK16" s="31" t="s">
        <v>25</v>
      </c>
      <c r="AN16" s="26" t="s">
        <v>1</v>
      </c>
      <c r="AR16" s="21"/>
      <c r="BE16" s="30"/>
      <c r="BS16" s="18" t="s">
        <v>3</v>
      </c>
    </row>
    <row r="17" ht="18.48" customHeight="1">
      <c r="B17" s="21"/>
      <c r="E17" s="26" t="s">
        <v>21</v>
      </c>
      <c r="AK17" s="31" t="s">
        <v>26</v>
      </c>
      <c r="AN17" s="26" t="s">
        <v>1</v>
      </c>
      <c r="AR17" s="21"/>
      <c r="BE17" s="30"/>
      <c r="BS17" s="18" t="s">
        <v>30</v>
      </c>
    </row>
    <row r="18" ht="6.96" customHeight="1">
      <c r="B18" s="21"/>
      <c r="AR18" s="21"/>
      <c r="BE18" s="30"/>
      <c r="BS18" s="18" t="s">
        <v>6</v>
      </c>
    </row>
    <row r="19" ht="12" customHeight="1">
      <c r="B19" s="21"/>
      <c r="D19" s="31" t="s">
        <v>31</v>
      </c>
      <c r="AK19" s="31" t="s">
        <v>25</v>
      </c>
      <c r="AN19" s="26" t="s">
        <v>1</v>
      </c>
      <c r="AR19" s="21"/>
      <c r="BE19" s="30"/>
      <c r="BS19" s="18" t="s">
        <v>6</v>
      </c>
    </row>
    <row r="20" ht="18.48" customHeight="1">
      <c r="B20" s="21"/>
      <c r="E20" s="26" t="s">
        <v>21</v>
      </c>
      <c r="AK20" s="31" t="s">
        <v>26</v>
      </c>
      <c r="AN20" s="26" t="s">
        <v>1</v>
      </c>
      <c r="AR20" s="21"/>
      <c r="BE20" s="30"/>
      <c r="BS20" s="18" t="s">
        <v>3</v>
      </c>
    </row>
    <row r="21" ht="6.96" customHeight="1">
      <c r="B21" s="21"/>
      <c r="AR21" s="21"/>
      <c r="BE21" s="30"/>
    </row>
    <row r="22" ht="12" customHeight="1">
      <c r="B22" s="21"/>
      <c r="D22" s="31" t="s">
        <v>32</v>
      </c>
      <c r="AR22" s="21"/>
      <c r="BE22" s="30"/>
    </row>
    <row r="23" ht="16.5" customHeight="1">
      <c r="B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R23" s="21"/>
      <c r="BE23" s="30"/>
    </row>
    <row r="24" ht="6.96" customHeight="1">
      <c r="B24" s="21"/>
      <c r="AR24" s="21"/>
      <c r="BE24" s="30"/>
    </row>
    <row r="25" ht="6.96" customHeight="1">
      <c r="B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R25" s="21"/>
      <c r="BE25" s="30"/>
    </row>
    <row r="26" s="1" customFormat="1" ht="25.92" customHeight="1">
      <c r="B26" s="37"/>
      <c r="D26" s="38" t="s">
        <v>33</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R26" s="37"/>
      <c r="BE26" s="30"/>
    </row>
    <row r="27" s="1" customFormat="1" ht="6.96" customHeight="1">
      <c r="B27" s="37"/>
      <c r="AR27" s="37"/>
      <c r="BE27" s="30"/>
    </row>
    <row r="28" s="1" customFormat="1">
      <c r="B28" s="37"/>
      <c r="L28" s="41" t="s">
        <v>34</v>
      </c>
      <c r="M28" s="41"/>
      <c r="N28" s="41"/>
      <c r="O28" s="41"/>
      <c r="P28" s="41"/>
      <c r="W28" s="41" t="s">
        <v>35</v>
      </c>
      <c r="X28" s="41"/>
      <c r="Y28" s="41"/>
      <c r="Z28" s="41"/>
      <c r="AA28" s="41"/>
      <c r="AB28" s="41"/>
      <c r="AC28" s="41"/>
      <c r="AD28" s="41"/>
      <c r="AE28" s="41"/>
      <c r="AK28" s="41" t="s">
        <v>36</v>
      </c>
      <c r="AL28" s="41"/>
      <c r="AM28" s="41"/>
      <c r="AN28" s="41"/>
      <c r="AO28" s="41"/>
      <c r="AR28" s="37"/>
      <c r="BE28" s="30"/>
    </row>
    <row r="29" s="2" customFormat="1" ht="14.4" customHeight="1">
      <c r="B29" s="42"/>
      <c r="D29" s="31" t="s">
        <v>37</v>
      </c>
      <c r="F29" s="31" t="s">
        <v>38</v>
      </c>
      <c r="L29" s="43">
        <v>0.20999999999999999</v>
      </c>
      <c r="M29" s="2"/>
      <c r="N29" s="2"/>
      <c r="O29" s="2"/>
      <c r="P29" s="2"/>
      <c r="W29" s="44">
        <f>ROUND(AZ94, 2)</f>
        <v>0</v>
      </c>
      <c r="X29" s="2"/>
      <c r="Y29" s="2"/>
      <c r="Z29" s="2"/>
      <c r="AA29" s="2"/>
      <c r="AB29" s="2"/>
      <c r="AC29" s="2"/>
      <c r="AD29" s="2"/>
      <c r="AE29" s="2"/>
      <c r="AK29" s="44">
        <f>ROUND(AV94, 2)</f>
        <v>0</v>
      </c>
      <c r="AL29" s="2"/>
      <c r="AM29" s="2"/>
      <c r="AN29" s="2"/>
      <c r="AO29" s="2"/>
      <c r="AR29" s="42"/>
      <c r="BE29" s="45"/>
    </row>
    <row r="30" s="2" customFormat="1" ht="14.4" customHeight="1">
      <c r="B30" s="42"/>
      <c r="F30" s="31" t="s">
        <v>39</v>
      </c>
      <c r="L30" s="43">
        <v>0.14999999999999999</v>
      </c>
      <c r="M30" s="2"/>
      <c r="N30" s="2"/>
      <c r="O30" s="2"/>
      <c r="P30" s="2"/>
      <c r="W30" s="44">
        <f>ROUND(BA94, 2)</f>
        <v>0</v>
      </c>
      <c r="X30" s="2"/>
      <c r="Y30" s="2"/>
      <c r="Z30" s="2"/>
      <c r="AA30" s="2"/>
      <c r="AB30" s="2"/>
      <c r="AC30" s="2"/>
      <c r="AD30" s="2"/>
      <c r="AE30" s="2"/>
      <c r="AK30" s="44">
        <f>ROUND(AW94, 2)</f>
        <v>0</v>
      </c>
      <c r="AL30" s="2"/>
      <c r="AM30" s="2"/>
      <c r="AN30" s="2"/>
      <c r="AO30" s="2"/>
      <c r="AR30" s="42"/>
      <c r="BE30" s="45"/>
    </row>
    <row r="31" hidden="1" s="2" customFormat="1" ht="14.4" customHeight="1">
      <c r="B31" s="42"/>
      <c r="F31" s="31" t="s">
        <v>40</v>
      </c>
      <c r="L31" s="43">
        <v>0.20999999999999999</v>
      </c>
      <c r="M31" s="2"/>
      <c r="N31" s="2"/>
      <c r="O31" s="2"/>
      <c r="P31" s="2"/>
      <c r="W31" s="44">
        <f>ROUND(BB94, 2)</f>
        <v>0</v>
      </c>
      <c r="X31" s="2"/>
      <c r="Y31" s="2"/>
      <c r="Z31" s="2"/>
      <c r="AA31" s="2"/>
      <c r="AB31" s="2"/>
      <c r="AC31" s="2"/>
      <c r="AD31" s="2"/>
      <c r="AE31" s="2"/>
      <c r="AK31" s="44">
        <v>0</v>
      </c>
      <c r="AL31" s="2"/>
      <c r="AM31" s="2"/>
      <c r="AN31" s="2"/>
      <c r="AO31" s="2"/>
      <c r="AR31" s="42"/>
      <c r="BE31" s="45"/>
    </row>
    <row r="32" hidden="1" s="2" customFormat="1" ht="14.4" customHeight="1">
      <c r="B32" s="42"/>
      <c r="F32" s="31" t="s">
        <v>41</v>
      </c>
      <c r="L32" s="43">
        <v>0.14999999999999999</v>
      </c>
      <c r="M32" s="2"/>
      <c r="N32" s="2"/>
      <c r="O32" s="2"/>
      <c r="P32" s="2"/>
      <c r="W32" s="44">
        <f>ROUND(BC94, 2)</f>
        <v>0</v>
      </c>
      <c r="X32" s="2"/>
      <c r="Y32" s="2"/>
      <c r="Z32" s="2"/>
      <c r="AA32" s="2"/>
      <c r="AB32" s="2"/>
      <c r="AC32" s="2"/>
      <c r="AD32" s="2"/>
      <c r="AE32" s="2"/>
      <c r="AK32" s="44">
        <v>0</v>
      </c>
      <c r="AL32" s="2"/>
      <c r="AM32" s="2"/>
      <c r="AN32" s="2"/>
      <c r="AO32" s="2"/>
      <c r="AR32" s="42"/>
      <c r="BE32" s="45"/>
    </row>
    <row r="33" hidden="1" s="2" customFormat="1" ht="14.4" customHeight="1">
      <c r="B33" s="42"/>
      <c r="F33" s="31" t="s">
        <v>42</v>
      </c>
      <c r="L33" s="43">
        <v>0</v>
      </c>
      <c r="M33" s="2"/>
      <c r="N33" s="2"/>
      <c r="O33" s="2"/>
      <c r="P33" s="2"/>
      <c r="W33" s="44">
        <f>ROUND(BD94, 2)</f>
        <v>0</v>
      </c>
      <c r="X33" s="2"/>
      <c r="Y33" s="2"/>
      <c r="Z33" s="2"/>
      <c r="AA33" s="2"/>
      <c r="AB33" s="2"/>
      <c r="AC33" s="2"/>
      <c r="AD33" s="2"/>
      <c r="AE33" s="2"/>
      <c r="AK33" s="44">
        <v>0</v>
      </c>
      <c r="AL33" s="2"/>
      <c r="AM33" s="2"/>
      <c r="AN33" s="2"/>
      <c r="AO33" s="2"/>
      <c r="AR33" s="42"/>
      <c r="BE33" s="45"/>
    </row>
    <row r="34" s="1" customFormat="1" ht="6.96" customHeight="1">
      <c r="B34" s="37"/>
      <c r="AR34" s="37"/>
      <c r="BE34" s="30"/>
    </row>
    <row r="35" s="1" customFormat="1" ht="25.92" customHeight="1">
      <c r="B35" s="37"/>
      <c r="C35" s="46"/>
      <c r="D35" s="47" t="s">
        <v>43</v>
      </c>
      <c r="E35" s="48"/>
      <c r="F35" s="48"/>
      <c r="G35" s="48"/>
      <c r="H35" s="48"/>
      <c r="I35" s="48"/>
      <c r="J35" s="48"/>
      <c r="K35" s="48"/>
      <c r="L35" s="48"/>
      <c r="M35" s="48"/>
      <c r="N35" s="48"/>
      <c r="O35" s="48"/>
      <c r="P35" s="48"/>
      <c r="Q35" s="48"/>
      <c r="R35" s="48"/>
      <c r="S35" s="48"/>
      <c r="T35" s="49" t="s">
        <v>44</v>
      </c>
      <c r="U35" s="48"/>
      <c r="V35" s="48"/>
      <c r="W35" s="48"/>
      <c r="X35" s="50" t="s">
        <v>45</v>
      </c>
      <c r="Y35" s="48"/>
      <c r="Z35" s="48"/>
      <c r="AA35" s="48"/>
      <c r="AB35" s="48"/>
      <c r="AC35" s="48"/>
      <c r="AD35" s="48"/>
      <c r="AE35" s="48"/>
      <c r="AF35" s="48"/>
      <c r="AG35" s="48"/>
      <c r="AH35" s="48"/>
      <c r="AI35" s="48"/>
      <c r="AJ35" s="48"/>
      <c r="AK35" s="51">
        <f>SUM(AK26:AK33)</f>
        <v>0</v>
      </c>
      <c r="AL35" s="48"/>
      <c r="AM35" s="48"/>
      <c r="AN35" s="48"/>
      <c r="AO35" s="52"/>
      <c r="AP35" s="46"/>
      <c r="AQ35" s="46"/>
      <c r="AR35" s="37"/>
    </row>
    <row r="36" s="1" customFormat="1" ht="6.96" customHeight="1">
      <c r="B36" s="37"/>
      <c r="AR36" s="37"/>
    </row>
    <row r="37" s="1" customFormat="1" ht="14.4" customHeight="1">
      <c r="B37" s="37"/>
      <c r="AR37" s="37"/>
    </row>
    <row r="38" ht="14.4" customHeight="1">
      <c r="B38" s="21"/>
      <c r="AR38" s="21"/>
    </row>
    <row r="39" ht="14.4" customHeight="1">
      <c r="B39" s="21"/>
      <c r="AR39" s="21"/>
    </row>
    <row r="40" ht="14.4" customHeight="1">
      <c r="B40" s="21"/>
      <c r="AR40" s="21"/>
    </row>
    <row r="41" ht="14.4" customHeight="1">
      <c r="B41" s="21"/>
      <c r="AR41" s="21"/>
    </row>
    <row r="42" ht="14.4" customHeight="1">
      <c r="B42" s="21"/>
      <c r="AR42" s="21"/>
    </row>
    <row r="43" ht="14.4" customHeight="1">
      <c r="B43" s="21"/>
      <c r="AR43" s="21"/>
    </row>
    <row r="44" ht="14.4" customHeight="1">
      <c r="B44" s="21"/>
      <c r="AR44" s="21"/>
    </row>
    <row r="45" ht="14.4" customHeight="1">
      <c r="B45" s="21"/>
      <c r="AR45" s="21"/>
    </row>
    <row r="46" ht="14.4" customHeight="1">
      <c r="B46" s="21"/>
      <c r="AR46" s="21"/>
    </row>
    <row r="47" ht="14.4" customHeight="1">
      <c r="B47" s="21"/>
      <c r="AR47" s="21"/>
    </row>
    <row r="48" ht="14.4" customHeight="1">
      <c r="B48" s="21"/>
      <c r="AR48" s="21"/>
    </row>
    <row r="49" s="1" customFormat="1" ht="14.4" customHeight="1">
      <c r="B49" s="37"/>
      <c r="D49" s="53" t="s">
        <v>46</v>
      </c>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3" t="s">
        <v>47</v>
      </c>
      <c r="AI49" s="54"/>
      <c r="AJ49" s="54"/>
      <c r="AK49" s="54"/>
      <c r="AL49" s="54"/>
      <c r="AM49" s="54"/>
      <c r="AN49" s="54"/>
      <c r="AO49" s="54"/>
      <c r="AR49" s="37"/>
    </row>
    <row r="50">
      <c r="B50" s="21"/>
      <c r="AR50" s="21"/>
    </row>
    <row r="51">
      <c r="B51" s="21"/>
      <c r="AR51" s="21"/>
    </row>
    <row r="52">
      <c r="B52" s="21"/>
      <c r="AR52" s="21"/>
    </row>
    <row r="53">
      <c r="B53" s="21"/>
      <c r="AR53" s="21"/>
    </row>
    <row r="54">
      <c r="B54" s="21"/>
      <c r="AR54" s="21"/>
    </row>
    <row r="55">
      <c r="B55" s="21"/>
      <c r="AR55" s="21"/>
    </row>
    <row r="56">
      <c r="B56" s="21"/>
      <c r="AR56" s="21"/>
    </row>
    <row r="57">
      <c r="B57" s="21"/>
      <c r="AR57" s="21"/>
    </row>
    <row r="58">
      <c r="B58" s="21"/>
      <c r="AR58" s="21"/>
    </row>
    <row r="59">
      <c r="B59" s="21"/>
      <c r="AR59" s="21"/>
    </row>
    <row r="60" s="1" customFormat="1">
      <c r="B60" s="37"/>
      <c r="D60" s="55" t="s">
        <v>48</v>
      </c>
      <c r="E60" s="39"/>
      <c r="F60" s="39"/>
      <c r="G60" s="39"/>
      <c r="H60" s="39"/>
      <c r="I60" s="39"/>
      <c r="J60" s="39"/>
      <c r="K60" s="39"/>
      <c r="L60" s="39"/>
      <c r="M60" s="39"/>
      <c r="N60" s="39"/>
      <c r="O60" s="39"/>
      <c r="P60" s="39"/>
      <c r="Q60" s="39"/>
      <c r="R60" s="39"/>
      <c r="S60" s="39"/>
      <c r="T60" s="39"/>
      <c r="U60" s="39"/>
      <c r="V60" s="55" t="s">
        <v>49</v>
      </c>
      <c r="W60" s="39"/>
      <c r="X60" s="39"/>
      <c r="Y60" s="39"/>
      <c r="Z60" s="39"/>
      <c r="AA60" s="39"/>
      <c r="AB60" s="39"/>
      <c r="AC60" s="39"/>
      <c r="AD60" s="39"/>
      <c r="AE60" s="39"/>
      <c r="AF60" s="39"/>
      <c r="AG60" s="39"/>
      <c r="AH60" s="55" t="s">
        <v>48</v>
      </c>
      <c r="AI60" s="39"/>
      <c r="AJ60" s="39"/>
      <c r="AK60" s="39"/>
      <c r="AL60" s="39"/>
      <c r="AM60" s="55" t="s">
        <v>49</v>
      </c>
      <c r="AN60" s="39"/>
      <c r="AO60" s="39"/>
      <c r="AR60" s="37"/>
    </row>
    <row r="61">
      <c r="B61" s="21"/>
      <c r="AR61" s="21"/>
    </row>
    <row r="62">
      <c r="B62" s="21"/>
      <c r="AR62" s="21"/>
    </row>
    <row r="63">
      <c r="B63" s="21"/>
      <c r="AR63" s="21"/>
    </row>
    <row r="64" s="1" customFormat="1">
      <c r="B64" s="37"/>
      <c r="D64" s="53" t="s">
        <v>50</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3" t="s">
        <v>51</v>
      </c>
      <c r="AI64" s="54"/>
      <c r="AJ64" s="54"/>
      <c r="AK64" s="54"/>
      <c r="AL64" s="54"/>
      <c r="AM64" s="54"/>
      <c r="AN64" s="54"/>
      <c r="AO64" s="54"/>
      <c r="AR64" s="37"/>
    </row>
    <row r="65">
      <c r="B65" s="21"/>
      <c r="AR65" s="21"/>
    </row>
    <row r="66">
      <c r="B66" s="21"/>
      <c r="AR66" s="21"/>
    </row>
    <row r="67">
      <c r="B67" s="21"/>
      <c r="AR67" s="21"/>
    </row>
    <row r="68">
      <c r="B68" s="21"/>
      <c r="AR68" s="21"/>
    </row>
    <row r="69">
      <c r="B69" s="21"/>
      <c r="AR69" s="21"/>
    </row>
    <row r="70">
      <c r="B70" s="21"/>
      <c r="AR70" s="21"/>
    </row>
    <row r="71">
      <c r="B71" s="21"/>
      <c r="AR71" s="21"/>
    </row>
    <row r="72">
      <c r="B72" s="21"/>
      <c r="AR72" s="21"/>
    </row>
    <row r="73">
      <c r="B73" s="21"/>
      <c r="AR73" s="21"/>
    </row>
    <row r="74">
      <c r="B74" s="21"/>
      <c r="AR74" s="21"/>
    </row>
    <row r="75" s="1" customFormat="1">
      <c r="B75" s="37"/>
      <c r="D75" s="55" t="s">
        <v>48</v>
      </c>
      <c r="E75" s="39"/>
      <c r="F75" s="39"/>
      <c r="G75" s="39"/>
      <c r="H75" s="39"/>
      <c r="I75" s="39"/>
      <c r="J75" s="39"/>
      <c r="K75" s="39"/>
      <c r="L75" s="39"/>
      <c r="M75" s="39"/>
      <c r="N75" s="39"/>
      <c r="O75" s="39"/>
      <c r="P75" s="39"/>
      <c r="Q75" s="39"/>
      <c r="R75" s="39"/>
      <c r="S75" s="39"/>
      <c r="T75" s="39"/>
      <c r="U75" s="39"/>
      <c r="V75" s="55" t="s">
        <v>49</v>
      </c>
      <c r="W75" s="39"/>
      <c r="X75" s="39"/>
      <c r="Y75" s="39"/>
      <c r="Z75" s="39"/>
      <c r="AA75" s="39"/>
      <c r="AB75" s="39"/>
      <c r="AC75" s="39"/>
      <c r="AD75" s="39"/>
      <c r="AE75" s="39"/>
      <c r="AF75" s="39"/>
      <c r="AG75" s="39"/>
      <c r="AH75" s="55" t="s">
        <v>48</v>
      </c>
      <c r="AI75" s="39"/>
      <c r="AJ75" s="39"/>
      <c r="AK75" s="39"/>
      <c r="AL75" s="39"/>
      <c r="AM75" s="55" t="s">
        <v>49</v>
      </c>
      <c r="AN75" s="39"/>
      <c r="AO75" s="39"/>
      <c r="AR75" s="37"/>
    </row>
    <row r="76" s="1" customFormat="1">
      <c r="B76" s="37"/>
      <c r="AR76" s="37"/>
    </row>
    <row r="77" s="1" customFormat="1" ht="6.96" customHeight="1">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37"/>
    </row>
    <row r="81" s="1" customFormat="1" ht="6.96" customHeight="1">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37"/>
    </row>
    <row r="82" s="1" customFormat="1" ht="24.96" customHeight="1">
      <c r="B82" s="37"/>
      <c r="C82" s="22" t="s">
        <v>52</v>
      </c>
      <c r="AR82" s="37"/>
    </row>
    <row r="83" s="1" customFormat="1" ht="6.96" customHeight="1">
      <c r="B83" s="37"/>
      <c r="AR83" s="37"/>
    </row>
    <row r="84" s="3" customFormat="1" ht="12" customHeight="1">
      <c r="B84" s="60"/>
      <c r="C84" s="31" t="s">
        <v>13</v>
      </c>
      <c r="L84" s="3" t="str">
        <f>K5</f>
        <v>211693</v>
      </c>
      <c r="AR84" s="60"/>
    </row>
    <row r="85" s="4" customFormat="1" ht="36.96" customHeight="1">
      <c r="B85" s="61"/>
      <c r="C85" s="62" t="s">
        <v>16</v>
      </c>
      <c r="L85" s="63" t="str">
        <f>K6</f>
        <v>III/18614 Třebomyslická ulice Horažďovice</v>
      </c>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R85" s="61"/>
    </row>
    <row r="86" s="1" customFormat="1" ht="6.96" customHeight="1">
      <c r="B86" s="37"/>
      <c r="AR86" s="37"/>
    </row>
    <row r="87" s="1" customFormat="1" ht="12" customHeight="1">
      <c r="B87" s="37"/>
      <c r="C87" s="31" t="s">
        <v>20</v>
      </c>
      <c r="L87" s="64" t="str">
        <f>IF(K8="","",K8)</f>
        <v xml:space="preserve"> </v>
      </c>
      <c r="AI87" s="31" t="s">
        <v>22</v>
      </c>
      <c r="AM87" s="65" t="str">
        <f>IF(AN8= "","",AN8)</f>
        <v>2. 7. 2019</v>
      </c>
      <c r="AN87" s="65"/>
      <c r="AR87" s="37"/>
    </row>
    <row r="88" s="1" customFormat="1" ht="6.96" customHeight="1">
      <c r="B88" s="37"/>
      <c r="AR88" s="37"/>
    </row>
    <row r="89" s="1" customFormat="1" ht="15.15" customHeight="1">
      <c r="B89" s="37"/>
      <c r="C89" s="31" t="s">
        <v>24</v>
      </c>
      <c r="L89" s="3" t="str">
        <f>IF(E11= "","",E11)</f>
        <v xml:space="preserve"> </v>
      </c>
      <c r="AI89" s="31" t="s">
        <v>29</v>
      </c>
      <c r="AM89" s="66" t="str">
        <f>IF(E17="","",E17)</f>
        <v xml:space="preserve"> </v>
      </c>
      <c r="AN89" s="3"/>
      <c r="AO89" s="3"/>
      <c r="AP89" s="3"/>
      <c r="AR89" s="37"/>
      <c r="AS89" s="67" t="s">
        <v>53</v>
      </c>
      <c r="AT89" s="68"/>
      <c r="AU89" s="69"/>
      <c r="AV89" s="69"/>
      <c r="AW89" s="69"/>
      <c r="AX89" s="69"/>
      <c r="AY89" s="69"/>
      <c r="AZ89" s="69"/>
      <c r="BA89" s="69"/>
      <c r="BB89" s="69"/>
      <c r="BC89" s="69"/>
      <c r="BD89" s="70"/>
    </row>
    <row r="90" s="1" customFormat="1" ht="15.15" customHeight="1">
      <c r="B90" s="37"/>
      <c r="C90" s="31" t="s">
        <v>27</v>
      </c>
      <c r="L90" s="3" t="str">
        <f>IF(E14= "Vyplň údaj","",E14)</f>
        <v/>
      </c>
      <c r="AI90" s="31" t="s">
        <v>31</v>
      </c>
      <c r="AM90" s="66" t="str">
        <f>IF(E20="","",E20)</f>
        <v xml:space="preserve"> </v>
      </c>
      <c r="AN90" s="3"/>
      <c r="AO90" s="3"/>
      <c r="AP90" s="3"/>
      <c r="AR90" s="37"/>
      <c r="AS90" s="71"/>
      <c r="AT90" s="72"/>
      <c r="AU90" s="73"/>
      <c r="AV90" s="73"/>
      <c r="AW90" s="73"/>
      <c r="AX90" s="73"/>
      <c r="AY90" s="73"/>
      <c r="AZ90" s="73"/>
      <c r="BA90" s="73"/>
      <c r="BB90" s="73"/>
      <c r="BC90" s="73"/>
      <c r="BD90" s="74"/>
    </row>
    <row r="91" s="1" customFormat="1" ht="10.8" customHeight="1">
      <c r="B91" s="37"/>
      <c r="AR91" s="37"/>
      <c r="AS91" s="71"/>
      <c r="AT91" s="72"/>
      <c r="AU91" s="73"/>
      <c r="AV91" s="73"/>
      <c r="AW91" s="73"/>
      <c r="AX91" s="73"/>
      <c r="AY91" s="73"/>
      <c r="AZ91" s="73"/>
      <c r="BA91" s="73"/>
      <c r="BB91" s="73"/>
      <c r="BC91" s="73"/>
      <c r="BD91" s="74"/>
    </row>
    <row r="92" s="1" customFormat="1" ht="29.28" customHeight="1">
      <c r="B92" s="37"/>
      <c r="C92" s="75" t="s">
        <v>54</v>
      </c>
      <c r="D92" s="76"/>
      <c r="E92" s="76"/>
      <c r="F92" s="76"/>
      <c r="G92" s="76"/>
      <c r="H92" s="77"/>
      <c r="I92" s="78" t="s">
        <v>55</v>
      </c>
      <c r="J92" s="76"/>
      <c r="K92" s="76"/>
      <c r="L92" s="76"/>
      <c r="M92" s="76"/>
      <c r="N92" s="76"/>
      <c r="O92" s="76"/>
      <c r="P92" s="76"/>
      <c r="Q92" s="76"/>
      <c r="R92" s="76"/>
      <c r="S92" s="76"/>
      <c r="T92" s="76"/>
      <c r="U92" s="76"/>
      <c r="V92" s="76"/>
      <c r="W92" s="76"/>
      <c r="X92" s="76"/>
      <c r="Y92" s="76"/>
      <c r="Z92" s="76"/>
      <c r="AA92" s="76"/>
      <c r="AB92" s="76"/>
      <c r="AC92" s="76"/>
      <c r="AD92" s="76"/>
      <c r="AE92" s="76"/>
      <c r="AF92" s="76"/>
      <c r="AG92" s="79" t="s">
        <v>56</v>
      </c>
      <c r="AH92" s="76"/>
      <c r="AI92" s="76"/>
      <c r="AJ92" s="76"/>
      <c r="AK92" s="76"/>
      <c r="AL92" s="76"/>
      <c r="AM92" s="76"/>
      <c r="AN92" s="78" t="s">
        <v>57</v>
      </c>
      <c r="AO92" s="76"/>
      <c r="AP92" s="80"/>
      <c r="AQ92" s="81" t="s">
        <v>58</v>
      </c>
      <c r="AR92" s="37"/>
      <c r="AS92" s="82" t="s">
        <v>59</v>
      </c>
      <c r="AT92" s="83" t="s">
        <v>60</v>
      </c>
      <c r="AU92" s="83" t="s">
        <v>61</v>
      </c>
      <c r="AV92" s="83" t="s">
        <v>62</v>
      </c>
      <c r="AW92" s="83" t="s">
        <v>63</v>
      </c>
      <c r="AX92" s="83" t="s">
        <v>64</v>
      </c>
      <c r="AY92" s="83" t="s">
        <v>65</v>
      </c>
      <c r="AZ92" s="83" t="s">
        <v>66</v>
      </c>
      <c r="BA92" s="83" t="s">
        <v>67</v>
      </c>
      <c r="BB92" s="83" t="s">
        <v>68</v>
      </c>
      <c r="BC92" s="83" t="s">
        <v>69</v>
      </c>
      <c r="BD92" s="84" t="s">
        <v>70</v>
      </c>
    </row>
    <row r="93" s="1" customFormat="1" ht="10.8" customHeight="1">
      <c r="B93" s="37"/>
      <c r="AR93" s="37"/>
      <c r="AS93" s="85"/>
      <c r="AT93" s="69"/>
      <c r="AU93" s="69"/>
      <c r="AV93" s="69"/>
      <c r="AW93" s="69"/>
      <c r="AX93" s="69"/>
      <c r="AY93" s="69"/>
      <c r="AZ93" s="69"/>
      <c r="BA93" s="69"/>
      <c r="BB93" s="69"/>
      <c r="BC93" s="69"/>
      <c r="BD93" s="70"/>
    </row>
    <row r="94" s="5" customFormat="1" ht="32.4" customHeight="1">
      <c r="B94" s="86"/>
      <c r="C94" s="87" t="s">
        <v>71</v>
      </c>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9">
        <f>ROUND(SUM(AG95:AG106),2)</f>
        <v>0</v>
      </c>
      <c r="AH94" s="89"/>
      <c r="AI94" s="89"/>
      <c r="AJ94" s="89"/>
      <c r="AK94" s="89"/>
      <c r="AL94" s="89"/>
      <c r="AM94" s="89"/>
      <c r="AN94" s="90">
        <f>SUM(AG94,AT94)</f>
        <v>0</v>
      </c>
      <c r="AO94" s="90"/>
      <c r="AP94" s="90"/>
      <c r="AQ94" s="91" t="s">
        <v>1</v>
      </c>
      <c r="AR94" s="86"/>
      <c r="AS94" s="92">
        <f>ROUND(SUM(AS95:AS106),2)</f>
        <v>0</v>
      </c>
      <c r="AT94" s="93">
        <f>ROUND(SUM(AV94:AW94),2)</f>
        <v>0</v>
      </c>
      <c r="AU94" s="94">
        <f>ROUND(SUM(AU95:AU106),5)</f>
        <v>0</v>
      </c>
      <c r="AV94" s="93">
        <f>ROUND(AZ94*L29,2)</f>
        <v>0</v>
      </c>
      <c r="AW94" s="93">
        <f>ROUND(BA94*L30,2)</f>
        <v>0</v>
      </c>
      <c r="AX94" s="93">
        <f>ROUND(BB94*L29,2)</f>
        <v>0</v>
      </c>
      <c r="AY94" s="93">
        <f>ROUND(BC94*L30,2)</f>
        <v>0</v>
      </c>
      <c r="AZ94" s="93">
        <f>ROUND(SUM(AZ95:AZ106),2)</f>
        <v>0</v>
      </c>
      <c r="BA94" s="93">
        <f>ROUND(SUM(BA95:BA106),2)</f>
        <v>0</v>
      </c>
      <c r="BB94" s="93">
        <f>ROUND(SUM(BB95:BB106),2)</f>
        <v>0</v>
      </c>
      <c r="BC94" s="93">
        <f>ROUND(SUM(BC95:BC106),2)</f>
        <v>0</v>
      </c>
      <c r="BD94" s="95">
        <f>ROUND(SUM(BD95:BD106),2)</f>
        <v>0</v>
      </c>
      <c r="BS94" s="96" t="s">
        <v>72</v>
      </c>
      <c r="BT94" s="96" t="s">
        <v>73</v>
      </c>
      <c r="BU94" s="97" t="s">
        <v>74</v>
      </c>
      <c r="BV94" s="96" t="s">
        <v>75</v>
      </c>
      <c r="BW94" s="96" t="s">
        <v>4</v>
      </c>
      <c r="BX94" s="96" t="s">
        <v>76</v>
      </c>
      <c r="CL94" s="96" t="s">
        <v>1</v>
      </c>
    </row>
    <row r="95" s="6" customFormat="1" ht="16.5" customHeight="1">
      <c r="A95" s="98" t="s">
        <v>77</v>
      </c>
      <c r="B95" s="99"/>
      <c r="C95" s="100"/>
      <c r="D95" s="101" t="s">
        <v>78</v>
      </c>
      <c r="E95" s="101"/>
      <c r="F95" s="101"/>
      <c r="G95" s="101"/>
      <c r="H95" s="101"/>
      <c r="I95" s="102"/>
      <c r="J95" s="101" t="s">
        <v>79</v>
      </c>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3">
        <f>'SO 120 - Vozovka'!J30</f>
        <v>0</v>
      </c>
      <c r="AH95" s="102"/>
      <c r="AI95" s="102"/>
      <c r="AJ95" s="102"/>
      <c r="AK95" s="102"/>
      <c r="AL95" s="102"/>
      <c r="AM95" s="102"/>
      <c r="AN95" s="103">
        <f>SUM(AG95,AT95)</f>
        <v>0</v>
      </c>
      <c r="AO95" s="102"/>
      <c r="AP95" s="102"/>
      <c r="AQ95" s="104" t="s">
        <v>80</v>
      </c>
      <c r="AR95" s="99"/>
      <c r="AS95" s="105">
        <v>0</v>
      </c>
      <c r="AT95" s="106">
        <f>ROUND(SUM(AV95:AW95),2)</f>
        <v>0</v>
      </c>
      <c r="AU95" s="107">
        <f>'SO 120 - Vozovka'!P124</f>
        <v>0</v>
      </c>
      <c r="AV95" s="106">
        <f>'SO 120 - Vozovka'!J33</f>
        <v>0</v>
      </c>
      <c r="AW95" s="106">
        <f>'SO 120 - Vozovka'!J34</f>
        <v>0</v>
      </c>
      <c r="AX95" s="106">
        <f>'SO 120 - Vozovka'!J35</f>
        <v>0</v>
      </c>
      <c r="AY95" s="106">
        <f>'SO 120 - Vozovka'!J36</f>
        <v>0</v>
      </c>
      <c r="AZ95" s="106">
        <f>'SO 120 - Vozovka'!F33</f>
        <v>0</v>
      </c>
      <c r="BA95" s="106">
        <f>'SO 120 - Vozovka'!F34</f>
        <v>0</v>
      </c>
      <c r="BB95" s="106">
        <f>'SO 120 - Vozovka'!F35</f>
        <v>0</v>
      </c>
      <c r="BC95" s="106">
        <f>'SO 120 - Vozovka'!F36</f>
        <v>0</v>
      </c>
      <c r="BD95" s="108">
        <f>'SO 120 - Vozovka'!F37</f>
        <v>0</v>
      </c>
      <c r="BT95" s="109" t="s">
        <v>81</v>
      </c>
      <c r="BV95" s="109" t="s">
        <v>75</v>
      </c>
      <c r="BW95" s="109" t="s">
        <v>82</v>
      </c>
      <c r="BX95" s="109" t="s">
        <v>4</v>
      </c>
      <c r="CL95" s="109" t="s">
        <v>1</v>
      </c>
      <c r="CM95" s="109" t="s">
        <v>83</v>
      </c>
    </row>
    <row r="96" s="6" customFormat="1" ht="16.5" customHeight="1">
      <c r="A96" s="98" t="s">
        <v>77</v>
      </c>
      <c r="B96" s="99"/>
      <c r="C96" s="100"/>
      <c r="D96" s="101" t="s">
        <v>84</v>
      </c>
      <c r="E96" s="101"/>
      <c r="F96" s="101"/>
      <c r="G96" s="101"/>
      <c r="H96" s="101"/>
      <c r="I96" s="102"/>
      <c r="J96" s="101" t="s">
        <v>85</v>
      </c>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3">
        <f>'SO 121 - Chodníky'!J30</f>
        <v>0</v>
      </c>
      <c r="AH96" s="102"/>
      <c r="AI96" s="102"/>
      <c r="AJ96" s="102"/>
      <c r="AK96" s="102"/>
      <c r="AL96" s="102"/>
      <c r="AM96" s="102"/>
      <c r="AN96" s="103">
        <f>SUM(AG96,AT96)</f>
        <v>0</v>
      </c>
      <c r="AO96" s="102"/>
      <c r="AP96" s="102"/>
      <c r="AQ96" s="104" t="s">
        <v>80</v>
      </c>
      <c r="AR96" s="99"/>
      <c r="AS96" s="105">
        <v>0</v>
      </c>
      <c r="AT96" s="106">
        <f>ROUND(SUM(AV96:AW96),2)</f>
        <v>0</v>
      </c>
      <c r="AU96" s="107">
        <f>'SO 121 - Chodníky'!P121</f>
        <v>0</v>
      </c>
      <c r="AV96" s="106">
        <f>'SO 121 - Chodníky'!J33</f>
        <v>0</v>
      </c>
      <c r="AW96" s="106">
        <f>'SO 121 - Chodníky'!J34</f>
        <v>0</v>
      </c>
      <c r="AX96" s="106">
        <f>'SO 121 - Chodníky'!J35</f>
        <v>0</v>
      </c>
      <c r="AY96" s="106">
        <f>'SO 121 - Chodníky'!J36</f>
        <v>0</v>
      </c>
      <c r="AZ96" s="106">
        <f>'SO 121 - Chodníky'!F33</f>
        <v>0</v>
      </c>
      <c r="BA96" s="106">
        <f>'SO 121 - Chodníky'!F34</f>
        <v>0</v>
      </c>
      <c r="BB96" s="106">
        <f>'SO 121 - Chodníky'!F35</f>
        <v>0</v>
      </c>
      <c r="BC96" s="106">
        <f>'SO 121 - Chodníky'!F36</f>
        <v>0</v>
      </c>
      <c r="BD96" s="108">
        <f>'SO 121 - Chodníky'!F37</f>
        <v>0</v>
      </c>
      <c r="BT96" s="109" t="s">
        <v>81</v>
      </c>
      <c r="BV96" s="109" t="s">
        <v>75</v>
      </c>
      <c r="BW96" s="109" t="s">
        <v>86</v>
      </c>
      <c r="BX96" s="109" t="s">
        <v>4</v>
      </c>
      <c r="CL96" s="109" t="s">
        <v>1</v>
      </c>
      <c r="CM96" s="109" t="s">
        <v>83</v>
      </c>
    </row>
    <row r="97" s="6" customFormat="1" ht="27" customHeight="1">
      <c r="A97" s="98" t="s">
        <v>77</v>
      </c>
      <c r="B97" s="99"/>
      <c r="C97" s="100"/>
      <c r="D97" s="101" t="s">
        <v>87</v>
      </c>
      <c r="E97" s="101"/>
      <c r="F97" s="101"/>
      <c r="G97" s="101"/>
      <c r="H97" s="101"/>
      <c r="I97" s="102"/>
      <c r="J97" s="101" t="s">
        <v>88</v>
      </c>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3">
        <f>'SO 310 - Jednotná kanaliz...'!J30</f>
        <v>0</v>
      </c>
      <c r="AH97" s="102"/>
      <c r="AI97" s="102"/>
      <c r="AJ97" s="102"/>
      <c r="AK97" s="102"/>
      <c r="AL97" s="102"/>
      <c r="AM97" s="102"/>
      <c r="AN97" s="103">
        <f>SUM(AG97,AT97)</f>
        <v>0</v>
      </c>
      <c r="AO97" s="102"/>
      <c r="AP97" s="102"/>
      <c r="AQ97" s="104" t="s">
        <v>80</v>
      </c>
      <c r="AR97" s="99"/>
      <c r="AS97" s="105">
        <v>0</v>
      </c>
      <c r="AT97" s="106">
        <f>ROUND(SUM(AV97:AW97),2)</f>
        <v>0</v>
      </c>
      <c r="AU97" s="107">
        <f>'SO 310 - Jednotná kanaliz...'!P125</f>
        <v>0</v>
      </c>
      <c r="AV97" s="106">
        <f>'SO 310 - Jednotná kanaliz...'!J33</f>
        <v>0</v>
      </c>
      <c r="AW97" s="106">
        <f>'SO 310 - Jednotná kanaliz...'!J34</f>
        <v>0</v>
      </c>
      <c r="AX97" s="106">
        <f>'SO 310 - Jednotná kanaliz...'!J35</f>
        <v>0</v>
      </c>
      <c r="AY97" s="106">
        <f>'SO 310 - Jednotná kanaliz...'!J36</f>
        <v>0</v>
      </c>
      <c r="AZ97" s="106">
        <f>'SO 310 - Jednotná kanaliz...'!F33</f>
        <v>0</v>
      </c>
      <c r="BA97" s="106">
        <f>'SO 310 - Jednotná kanaliz...'!F34</f>
        <v>0</v>
      </c>
      <c r="BB97" s="106">
        <f>'SO 310 - Jednotná kanaliz...'!F35</f>
        <v>0</v>
      </c>
      <c r="BC97" s="106">
        <f>'SO 310 - Jednotná kanaliz...'!F36</f>
        <v>0</v>
      </c>
      <c r="BD97" s="108">
        <f>'SO 310 - Jednotná kanaliz...'!F37</f>
        <v>0</v>
      </c>
      <c r="BT97" s="109" t="s">
        <v>81</v>
      </c>
      <c r="BV97" s="109" t="s">
        <v>75</v>
      </c>
      <c r="BW97" s="109" t="s">
        <v>89</v>
      </c>
      <c r="BX97" s="109" t="s">
        <v>4</v>
      </c>
      <c r="CL97" s="109" t="s">
        <v>90</v>
      </c>
      <c r="CM97" s="109" t="s">
        <v>83</v>
      </c>
    </row>
    <row r="98" s="6" customFormat="1" ht="27" customHeight="1">
      <c r="A98" s="98" t="s">
        <v>77</v>
      </c>
      <c r="B98" s="99"/>
      <c r="C98" s="100"/>
      <c r="D98" s="101" t="s">
        <v>91</v>
      </c>
      <c r="E98" s="101"/>
      <c r="F98" s="101"/>
      <c r="G98" s="101"/>
      <c r="H98" s="101"/>
      <c r="I98" s="102"/>
      <c r="J98" s="101" t="s">
        <v>92</v>
      </c>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3">
        <f>'SO 311 - Dešťová kanaliza...'!J30</f>
        <v>0</v>
      </c>
      <c r="AH98" s="102"/>
      <c r="AI98" s="102"/>
      <c r="AJ98" s="102"/>
      <c r="AK98" s="102"/>
      <c r="AL98" s="102"/>
      <c r="AM98" s="102"/>
      <c r="AN98" s="103">
        <f>SUM(AG98,AT98)</f>
        <v>0</v>
      </c>
      <c r="AO98" s="102"/>
      <c r="AP98" s="102"/>
      <c r="AQ98" s="104" t="s">
        <v>80</v>
      </c>
      <c r="AR98" s="99"/>
      <c r="AS98" s="105">
        <v>0</v>
      </c>
      <c r="AT98" s="106">
        <f>ROUND(SUM(AV98:AW98),2)</f>
        <v>0</v>
      </c>
      <c r="AU98" s="107">
        <f>'SO 311 - Dešťová kanaliza...'!P125</f>
        <v>0</v>
      </c>
      <c r="AV98" s="106">
        <f>'SO 311 - Dešťová kanaliza...'!J33</f>
        <v>0</v>
      </c>
      <c r="AW98" s="106">
        <f>'SO 311 - Dešťová kanaliza...'!J34</f>
        <v>0</v>
      </c>
      <c r="AX98" s="106">
        <f>'SO 311 - Dešťová kanaliza...'!J35</f>
        <v>0</v>
      </c>
      <c r="AY98" s="106">
        <f>'SO 311 - Dešťová kanaliza...'!J36</f>
        <v>0</v>
      </c>
      <c r="AZ98" s="106">
        <f>'SO 311 - Dešťová kanaliza...'!F33</f>
        <v>0</v>
      </c>
      <c r="BA98" s="106">
        <f>'SO 311 - Dešťová kanaliza...'!F34</f>
        <v>0</v>
      </c>
      <c r="BB98" s="106">
        <f>'SO 311 - Dešťová kanaliza...'!F35</f>
        <v>0</v>
      </c>
      <c r="BC98" s="106">
        <f>'SO 311 - Dešťová kanaliza...'!F36</f>
        <v>0</v>
      </c>
      <c r="BD98" s="108">
        <f>'SO 311 - Dešťová kanaliza...'!F37</f>
        <v>0</v>
      </c>
      <c r="BT98" s="109" t="s">
        <v>81</v>
      </c>
      <c r="BV98" s="109" t="s">
        <v>75</v>
      </c>
      <c r="BW98" s="109" t="s">
        <v>93</v>
      </c>
      <c r="BX98" s="109" t="s">
        <v>4</v>
      </c>
      <c r="CL98" s="109" t="s">
        <v>90</v>
      </c>
      <c r="CM98" s="109" t="s">
        <v>83</v>
      </c>
    </row>
    <row r="99" s="6" customFormat="1" ht="27" customHeight="1">
      <c r="A99" s="98" t="s">
        <v>77</v>
      </c>
      <c r="B99" s="99"/>
      <c r="C99" s="100"/>
      <c r="D99" s="101" t="s">
        <v>94</v>
      </c>
      <c r="E99" s="101"/>
      <c r="F99" s="101"/>
      <c r="G99" s="101"/>
      <c r="H99" s="101"/>
      <c r="I99" s="102"/>
      <c r="J99" s="101" t="s">
        <v>95</v>
      </c>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3">
        <f>'SO 312 - Splašková kanali...'!J30</f>
        <v>0</v>
      </c>
      <c r="AH99" s="102"/>
      <c r="AI99" s="102"/>
      <c r="AJ99" s="102"/>
      <c r="AK99" s="102"/>
      <c r="AL99" s="102"/>
      <c r="AM99" s="102"/>
      <c r="AN99" s="103">
        <f>SUM(AG99,AT99)</f>
        <v>0</v>
      </c>
      <c r="AO99" s="102"/>
      <c r="AP99" s="102"/>
      <c r="AQ99" s="104" t="s">
        <v>80</v>
      </c>
      <c r="AR99" s="99"/>
      <c r="AS99" s="105">
        <v>0</v>
      </c>
      <c r="AT99" s="106">
        <f>ROUND(SUM(AV99:AW99),2)</f>
        <v>0</v>
      </c>
      <c r="AU99" s="107">
        <f>'SO 312 - Splašková kanali...'!P124</f>
        <v>0</v>
      </c>
      <c r="AV99" s="106">
        <f>'SO 312 - Splašková kanali...'!J33</f>
        <v>0</v>
      </c>
      <c r="AW99" s="106">
        <f>'SO 312 - Splašková kanali...'!J34</f>
        <v>0</v>
      </c>
      <c r="AX99" s="106">
        <f>'SO 312 - Splašková kanali...'!J35</f>
        <v>0</v>
      </c>
      <c r="AY99" s="106">
        <f>'SO 312 - Splašková kanali...'!J36</f>
        <v>0</v>
      </c>
      <c r="AZ99" s="106">
        <f>'SO 312 - Splašková kanali...'!F33</f>
        <v>0</v>
      </c>
      <c r="BA99" s="106">
        <f>'SO 312 - Splašková kanali...'!F34</f>
        <v>0</v>
      </c>
      <c r="BB99" s="106">
        <f>'SO 312 - Splašková kanali...'!F35</f>
        <v>0</v>
      </c>
      <c r="BC99" s="106">
        <f>'SO 312 - Splašková kanali...'!F36</f>
        <v>0</v>
      </c>
      <c r="BD99" s="108">
        <f>'SO 312 - Splašková kanali...'!F37</f>
        <v>0</v>
      </c>
      <c r="BT99" s="109" t="s">
        <v>81</v>
      </c>
      <c r="BV99" s="109" t="s">
        <v>75</v>
      </c>
      <c r="BW99" s="109" t="s">
        <v>96</v>
      </c>
      <c r="BX99" s="109" t="s">
        <v>4</v>
      </c>
      <c r="CL99" s="109" t="s">
        <v>90</v>
      </c>
      <c r="CM99" s="109" t="s">
        <v>83</v>
      </c>
    </row>
    <row r="100" s="6" customFormat="1" ht="16.5" customHeight="1">
      <c r="A100" s="98" t="s">
        <v>77</v>
      </c>
      <c r="B100" s="99"/>
      <c r="C100" s="100"/>
      <c r="D100" s="101" t="s">
        <v>97</v>
      </c>
      <c r="E100" s="101"/>
      <c r="F100" s="101"/>
      <c r="G100" s="101"/>
      <c r="H100" s="101"/>
      <c r="I100" s="102"/>
      <c r="J100" s="101" t="s">
        <v>98</v>
      </c>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3">
        <f>'SO 320 - Vodovodní řad 3 ...'!J30</f>
        <v>0</v>
      </c>
      <c r="AH100" s="102"/>
      <c r="AI100" s="102"/>
      <c r="AJ100" s="102"/>
      <c r="AK100" s="102"/>
      <c r="AL100" s="102"/>
      <c r="AM100" s="102"/>
      <c r="AN100" s="103">
        <f>SUM(AG100,AT100)</f>
        <v>0</v>
      </c>
      <c r="AO100" s="102"/>
      <c r="AP100" s="102"/>
      <c r="AQ100" s="104" t="s">
        <v>80</v>
      </c>
      <c r="AR100" s="99"/>
      <c r="AS100" s="105">
        <v>0</v>
      </c>
      <c r="AT100" s="106">
        <f>ROUND(SUM(AV100:AW100),2)</f>
        <v>0</v>
      </c>
      <c r="AU100" s="107">
        <f>'SO 320 - Vodovodní řad 3 ...'!P124</f>
        <v>0</v>
      </c>
      <c r="AV100" s="106">
        <f>'SO 320 - Vodovodní řad 3 ...'!J33</f>
        <v>0</v>
      </c>
      <c r="AW100" s="106">
        <f>'SO 320 - Vodovodní řad 3 ...'!J34</f>
        <v>0</v>
      </c>
      <c r="AX100" s="106">
        <f>'SO 320 - Vodovodní řad 3 ...'!J35</f>
        <v>0</v>
      </c>
      <c r="AY100" s="106">
        <f>'SO 320 - Vodovodní řad 3 ...'!J36</f>
        <v>0</v>
      </c>
      <c r="AZ100" s="106">
        <f>'SO 320 - Vodovodní řad 3 ...'!F33</f>
        <v>0</v>
      </c>
      <c r="BA100" s="106">
        <f>'SO 320 - Vodovodní řad 3 ...'!F34</f>
        <v>0</v>
      </c>
      <c r="BB100" s="106">
        <f>'SO 320 - Vodovodní řad 3 ...'!F35</f>
        <v>0</v>
      </c>
      <c r="BC100" s="106">
        <f>'SO 320 - Vodovodní řad 3 ...'!F36</f>
        <v>0</v>
      </c>
      <c r="BD100" s="108">
        <f>'SO 320 - Vodovodní řad 3 ...'!F37</f>
        <v>0</v>
      </c>
      <c r="BT100" s="109" t="s">
        <v>81</v>
      </c>
      <c r="BV100" s="109" t="s">
        <v>75</v>
      </c>
      <c r="BW100" s="109" t="s">
        <v>99</v>
      </c>
      <c r="BX100" s="109" t="s">
        <v>4</v>
      </c>
      <c r="CL100" s="109" t="s">
        <v>90</v>
      </c>
      <c r="CM100" s="109" t="s">
        <v>83</v>
      </c>
    </row>
    <row r="101" s="6" customFormat="1" ht="16.5" customHeight="1">
      <c r="A101" s="98" t="s">
        <v>77</v>
      </c>
      <c r="B101" s="99"/>
      <c r="C101" s="100"/>
      <c r="D101" s="101" t="s">
        <v>100</v>
      </c>
      <c r="E101" s="101"/>
      <c r="F101" s="101"/>
      <c r="G101" s="101"/>
      <c r="H101" s="101"/>
      <c r="I101" s="102"/>
      <c r="J101" s="101" t="s">
        <v>101</v>
      </c>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3">
        <f>'SO 321 - Vodovodní řad 1 ...'!J30</f>
        <v>0</v>
      </c>
      <c r="AH101" s="102"/>
      <c r="AI101" s="102"/>
      <c r="AJ101" s="102"/>
      <c r="AK101" s="102"/>
      <c r="AL101" s="102"/>
      <c r="AM101" s="102"/>
      <c r="AN101" s="103">
        <f>SUM(AG101,AT101)</f>
        <v>0</v>
      </c>
      <c r="AO101" s="102"/>
      <c r="AP101" s="102"/>
      <c r="AQ101" s="104" t="s">
        <v>80</v>
      </c>
      <c r="AR101" s="99"/>
      <c r="AS101" s="105">
        <v>0</v>
      </c>
      <c r="AT101" s="106">
        <f>ROUND(SUM(AV101:AW101),2)</f>
        <v>0</v>
      </c>
      <c r="AU101" s="107">
        <f>'SO 321 - Vodovodní řad 1 ...'!P123</f>
        <v>0</v>
      </c>
      <c r="AV101" s="106">
        <f>'SO 321 - Vodovodní řad 1 ...'!J33</f>
        <v>0</v>
      </c>
      <c r="AW101" s="106">
        <f>'SO 321 - Vodovodní řad 1 ...'!J34</f>
        <v>0</v>
      </c>
      <c r="AX101" s="106">
        <f>'SO 321 - Vodovodní řad 1 ...'!J35</f>
        <v>0</v>
      </c>
      <c r="AY101" s="106">
        <f>'SO 321 - Vodovodní řad 1 ...'!J36</f>
        <v>0</v>
      </c>
      <c r="AZ101" s="106">
        <f>'SO 321 - Vodovodní řad 1 ...'!F33</f>
        <v>0</v>
      </c>
      <c r="BA101" s="106">
        <f>'SO 321 - Vodovodní řad 1 ...'!F34</f>
        <v>0</v>
      </c>
      <c r="BB101" s="106">
        <f>'SO 321 - Vodovodní řad 1 ...'!F35</f>
        <v>0</v>
      </c>
      <c r="BC101" s="106">
        <f>'SO 321 - Vodovodní řad 1 ...'!F36</f>
        <v>0</v>
      </c>
      <c r="BD101" s="108">
        <f>'SO 321 - Vodovodní řad 1 ...'!F37</f>
        <v>0</v>
      </c>
      <c r="BT101" s="109" t="s">
        <v>81</v>
      </c>
      <c r="BV101" s="109" t="s">
        <v>75</v>
      </c>
      <c r="BW101" s="109" t="s">
        <v>102</v>
      </c>
      <c r="BX101" s="109" t="s">
        <v>4</v>
      </c>
      <c r="CL101" s="109" t="s">
        <v>90</v>
      </c>
      <c r="CM101" s="109" t="s">
        <v>83</v>
      </c>
    </row>
    <row r="102" s="6" customFormat="1" ht="16.5" customHeight="1">
      <c r="A102" s="98" t="s">
        <v>77</v>
      </c>
      <c r="B102" s="99"/>
      <c r="C102" s="100"/>
      <c r="D102" s="101" t="s">
        <v>103</v>
      </c>
      <c r="E102" s="101"/>
      <c r="F102" s="101"/>
      <c r="G102" s="101"/>
      <c r="H102" s="101"/>
      <c r="I102" s="102"/>
      <c r="J102" s="101" t="s">
        <v>104</v>
      </c>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3">
        <f>'SO 330 - Odvodnění komuni...'!J30</f>
        <v>0</v>
      </c>
      <c r="AH102" s="102"/>
      <c r="AI102" s="102"/>
      <c r="AJ102" s="102"/>
      <c r="AK102" s="102"/>
      <c r="AL102" s="102"/>
      <c r="AM102" s="102"/>
      <c r="AN102" s="103">
        <f>SUM(AG102,AT102)</f>
        <v>0</v>
      </c>
      <c r="AO102" s="102"/>
      <c r="AP102" s="102"/>
      <c r="AQ102" s="104" t="s">
        <v>80</v>
      </c>
      <c r="AR102" s="99"/>
      <c r="AS102" s="105">
        <v>0</v>
      </c>
      <c r="AT102" s="106">
        <f>ROUND(SUM(AV102:AW102),2)</f>
        <v>0</v>
      </c>
      <c r="AU102" s="107">
        <f>'SO 330 - Odvodnění komuni...'!P121</f>
        <v>0</v>
      </c>
      <c r="AV102" s="106">
        <f>'SO 330 - Odvodnění komuni...'!J33</f>
        <v>0</v>
      </c>
      <c r="AW102" s="106">
        <f>'SO 330 - Odvodnění komuni...'!J34</f>
        <v>0</v>
      </c>
      <c r="AX102" s="106">
        <f>'SO 330 - Odvodnění komuni...'!J35</f>
        <v>0</v>
      </c>
      <c r="AY102" s="106">
        <f>'SO 330 - Odvodnění komuni...'!J36</f>
        <v>0</v>
      </c>
      <c r="AZ102" s="106">
        <f>'SO 330 - Odvodnění komuni...'!F33</f>
        <v>0</v>
      </c>
      <c r="BA102" s="106">
        <f>'SO 330 - Odvodnění komuni...'!F34</f>
        <v>0</v>
      </c>
      <c r="BB102" s="106">
        <f>'SO 330 - Odvodnění komuni...'!F35</f>
        <v>0</v>
      </c>
      <c r="BC102" s="106">
        <f>'SO 330 - Odvodnění komuni...'!F36</f>
        <v>0</v>
      </c>
      <c r="BD102" s="108">
        <f>'SO 330 - Odvodnění komuni...'!F37</f>
        <v>0</v>
      </c>
      <c r="BT102" s="109" t="s">
        <v>81</v>
      </c>
      <c r="BV102" s="109" t="s">
        <v>75</v>
      </c>
      <c r="BW102" s="109" t="s">
        <v>105</v>
      </c>
      <c r="BX102" s="109" t="s">
        <v>4</v>
      </c>
      <c r="CL102" s="109" t="s">
        <v>1</v>
      </c>
      <c r="CM102" s="109" t="s">
        <v>83</v>
      </c>
    </row>
    <row r="103" s="6" customFormat="1" ht="16.5" customHeight="1">
      <c r="A103" s="98" t="s">
        <v>77</v>
      </c>
      <c r="B103" s="99"/>
      <c r="C103" s="100"/>
      <c r="D103" s="101" t="s">
        <v>106</v>
      </c>
      <c r="E103" s="101"/>
      <c r="F103" s="101"/>
      <c r="G103" s="101"/>
      <c r="H103" s="101"/>
      <c r="I103" s="102"/>
      <c r="J103" s="101" t="s">
        <v>107</v>
      </c>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3">
        <f>'SO 352 - Vodovodní přípoj...'!J30</f>
        <v>0</v>
      </c>
      <c r="AH103" s="102"/>
      <c r="AI103" s="102"/>
      <c r="AJ103" s="102"/>
      <c r="AK103" s="102"/>
      <c r="AL103" s="102"/>
      <c r="AM103" s="102"/>
      <c r="AN103" s="103">
        <f>SUM(AG103,AT103)</f>
        <v>0</v>
      </c>
      <c r="AO103" s="102"/>
      <c r="AP103" s="102"/>
      <c r="AQ103" s="104" t="s">
        <v>80</v>
      </c>
      <c r="AR103" s="99"/>
      <c r="AS103" s="105">
        <v>0</v>
      </c>
      <c r="AT103" s="106">
        <f>ROUND(SUM(AV103:AW103),2)</f>
        <v>0</v>
      </c>
      <c r="AU103" s="107">
        <f>'SO 352 - Vodovodní přípoj...'!P121</f>
        <v>0</v>
      </c>
      <c r="AV103" s="106">
        <f>'SO 352 - Vodovodní přípoj...'!J33</f>
        <v>0</v>
      </c>
      <c r="AW103" s="106">
        <f>'SO 352 - Vodovodní přípoj...'!J34</f>
        <v>0</v>
      </c>
      <c r="AX103" s="106">
        <f>'SO 352 - Vodovodní přípoj...'!J35</f>
        <v>0</v>
      </c>
      <c r="AY103" s="106">
        <f>'SO 352 - Vodovodní přípoj...'!J36</f>
        <v>0</v>
      </c>
      <c r="AZ103" s="106">
        <f>'SO 352 - Vodovodní přípoj...'!F33</f>
        <v>0</v>
      </c>
      <c r="BA103" s="106">
        <f>'SO 352 - Vodovodní přípoj...'!F34</f>
        <v>0</v>
      </c>
      <c r="BB103" s="106">
        <f>'SO 352 - Vodovodní přípoj...'!F35</f>
        <v>0</v>
      </c>
      <c r="BC103" s="106">
        <f>'SO 352 - Vodovodní přípoj...'!F36</f>
        <v>0</v>
      </c>
      <c r="BD103" s="108">
        <f>'SO 352 - Vodovodní přípoj...'!F37</f>
        <v>0</v>
      </c>
      <c r="BT103" s="109" t="s">
        <v>81</v>
      </c>
      <c r="BV103" s="109" t="s">
        <v>75</v>
      </c>
      <c r="BW103" s="109" t="s">
        <v>108</v>
      </c>
      <c r="BX103" s="109" t="s">
        <v>4</v>
      </c>
      <c r="CL103" s="109" t="s">
        <v>90</v>
      </c>
      <c r="CM103" s="109" t="s">
        <v>83</v>
      </c>
    </row>
    <row r="104" s="6" customFormat="1" ht="16.5" customHeight="1">
      <c r="A104" s="98" t="s">
        <v>77</v>
      </c>
      <c r="B104" s="99"/>
      <c r="C104" s="100"/>
      <c r="D104" s="101" t="s">
        <v>109</v>
      </c>
      <c r="E104" s="101"/>
      <c r="F104" s="101"/>
      <c r="G104" s="101"/>
      <c r="H104" s="101"/>
      <c r="I104" s="102"/>
      <c r="J104" s="101" t="s">
        <v>110</v>
      </c>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3">
        <f>'SO 362 - Kanalizační příp...'!J30</f>
        <v>0</v>
      </c>
      <c r="AH104" s="102"/>
      <c r="AI104" s="102"/>
      <c r="AJ104" s="102"/>
      <c r="AK104" s="102"/>
      <c r="AL104" s="102"/>
      <c r="AM104" s="102"/>
      <c r="AN104" s="103">
        <f>SUM(AG104,AT104)</f>
        <v>0</v>
      </c>
      <c r="AO104" s="102"/>
      <c r="AP104" s="102"/>
      <c r="AQ104" s="104" t="s">
        <v>80</v>
      </c>
      <c r="AR104" s="99"/>
      <c r="AS104" s="105">
        <v>0</v>
      </c>
      <c r="AT104" s="106">
        <f>ROUND(SUM(AV104:AW104),2)</f>
        <v>0</v>
      </c>
      <c r="AU104" s="107">
        <f>'SO 362 - Kanalizační příp...'!P122</f>
        <v>0</v>
      </c>
      <c r="AV104" s="106">
        <f>'SO 362 - Kanalizační příp...'!J33</f>
        <v>0</v>
      </c>
      <c r="AW104" s="106">
        <f>'SO 362 - Kanalizační příp...'!J34</f>
        <v>0</v>
      </c>
      <c r="AX104" s="106">
        <f>'SO 362 - Kanalizační příp...'!J35</f>
        <v>0</v>
      </c>
      <c r="AY104" s="106">
        <f>'SO 362 - Kanalizační příp...'!J36</f>
        <v>0</v>
      </c>
      <c r="AZ104" s="106">
        <f>'SO 362 - Kanalizační příp...'!F33</f>
        <v>0</v>
      </c>
      <c r="BA104" s="106">
        <f>'SO 362 - Kanalizační příp...'!F34</f>
        <v>0</v>
      </c>
      <c r="BB104" s="106">
        <f>'SO 362 - Kanalizační příp...'!F35</f>
        <v>0</v>
      </c>
      <c r="BC104" s="106">
        <f>'SO 362 - Kanalizační příp...'!F36</f>
        <v>0</v>
      </c>
      <c r="BD104" s="108">
        <f>'SO 362 - Kanalizační příp...'!F37</f>
        <v>0</v>
      </c>
      <c r="BT104" s="109" t="s">
        <v>81</v>
      </c>
      <c r="BV104" s="109" t="s">
        <v>75</v>
      </c>
      <c r="BW104" s="109" t="s">
        <v>111</v>
      </c>
      <c r="BX104" s="109" t="s">
        <v>4</v>
      </c>
      <c r="CL104" s="109" t="s">
        <v>90</v>
      </c>
      <c r="CM104" s="109" t="s">
        <v>83</v>
      </c>
    </row>
    <row r="105" s="6" customFormat="1" ht="16.5" customHeight="1">
      <c r="A105" s="98" t="s">
        <v>77</v>
      </c>
      <c r="B105" s="99"/>
      <c r="C105" s="100"/>
      <c r="D105" s="101" t="s">
        <v>112</v>
      </c>
      <c r="E105" s="101"/>
      <c r="F105" s="101"/>
      <c r="G105" s="101"/>
      <c r="H105" s="101"/>
      <c r="I105" s="102"/>
      <c r="J105" s="101" t="s">
        <v>113</v>
      </c>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3">
        <f>'VRN1 - VRN Město '!J30</f>
        <v>0</v>
      </c>
      <c r="AH105" s="102"/>
      <c r="AI105" s="102"/>
      <c r="AJ105" s="102"/>
      <c r="AK105" s="102"/>
      <c r="AL105" s="102"/>
      <c r="AM105" s="102"/>
      <c r="AN105" s="103">
        <f>SUM(AG105,AT105)</f>
        <v>0</v>
      </c>
      <c r="AO105" s="102"/>
      <c r="AP105" s="102"/>
      <c r="AQ105" s="104" t="s">
        <v>80</v>
      </c>
      <c r="AR105" s="99"/>
      <c r="AS105" s="105">
        <v>0</v>
      </c>
      <c r="AT105" s="106">
        <f>ROUND(SUM(AV105:AW105),2)</f>
        <v>0</v>
      </c>
      <c r="AU105" s="107">
        <f>'VRN1 - VRN Město '!P120</f>
        <v>0</v>
      </c>
      <c r="AV105" s="106">
        <f>'VRN1 - VRN Město '!J33</f>
        <v>0</v>
      </c>
      <c r="AW105" s="106">
        <f>'VRN1 - VRN Město '!J34</f>
        <v>0</v>
      </c>
      <c r="AX105" s="106">
        <f>'VRN1 - VRN Město '!J35</f>
        <v>0</v>
      </c>
      <c r="AY105" s="106">
        <f>'VRN1 - VRN Město '!J36</f>
        <v>0</v>
      </c>
      <c r="AZ105" s="106">
        <f>'VRN1 - VRN Město '!F33</f>
        <v>0</v>
      </c>
      <c r="BA105" s="106">
        <f>'VRN1 - VRN Město '!F34</f>
        <v>0</v>
      </c>
      <c r="BB105" s="106">
        <f>'VRN1 - VRN Město '!F35</f>
        <v>0</v>
      </c>
      <c r="BC105" s="106">
        <f>'VRN1 - VRN Město '!F36</f>
        <v>0</v>
      </c>
      <c r="BD105" s="108">
        <f>'VRN1 - VRN Město '!F37</f>
        <v>0</v>
      </c>
      <c r="BT105" s="109" t="s">
        <v>81</v>
      </c>
      <c r="BV105" s="109" t="s">
        <v>75</v>
      </c>
      <c r="BW105" s="109" t="s">
        <v>114</v>
      </c>
      <c r="BX105" s="109" t="s">
        <v>4</v>
      </c>
      <c r="CL105" s="109" t="s">
        <v>1</v>
      </c>
      <c r="CM105" s="109" t="s">
        <v>83</v>
      </c>
    </row>
    <row r="106" s="6" customFormat="1" ht="16.5" customHeight="1">
      <c r="A106" s="98" t="s">
        <v>77</v>
      </c>
      <c r="B106" s="99"/>
      <c r="C106" s="100"/>
      <c r="D106" s="101" t="s">
        <v>115</v>
      </c>
      <c r="E106" s="101"/>
      <c r="F106" s="101"/>
      <c r="G106" s="101"/>
      <c r="H106" s="101"/>
      <c r="I106" s="102"/>
      <c r="J106" s="101" t="s">
        <v>116</v>
      </c>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3">
        <f>'VRN2 - VRN SÚS'!J30</f>
        <v>0</v>
      </c>
      <c r="AH106" s="102"/>
      <c r="AI106" s="102"/>
      <c r="AJ106" s="102"/>
      <c r="AK106" s="102"/>
      <c r="AL106" s="102"/>
      <c r="AM106" s="102"/>
      <c r="AN106" s="103">
        <f>SUM(AG106,AT106)</f>
        <v>0</v>
      </c>
      <c r="AO106" s="102"/>
      <c r="AP106" s="102"/>
      <c r="AQ106" s="104" t="s">
        <v>80</v>
      </c>
      <c r="AR106" s="99"/>
      <c r="AS106" s="110">
        <v>0</v>
      </c>
      <c r="AT106" s="111">
        <f>ROUND(SUM(AV106:AW106),2)</f>
        <v>0</v>
      </c>
      <c r="AU106" s="112">
        <f>'VRN2 - VRN SÚS'!P120</f>
        <v>0</v>
      </c>
      <c r="AV106" s="111">
        <f>'VRN2 - VRN SÚS'!J33</f>
        <v>0</v>
      </c>
      <c r="AW106" s="111">
        <f>'VRN2 - VRN SÚS'!J34</f>
        <v>0</v>
      </c>
      <c r="AX106" s="111">
        <f>'VRN2 - VRN SÚS'!J35</f>
        <v>0</v>
      </c>
      <c r="AY106" s="111">
        <f>'VRN2 - VRN SÚS'!J36</f>
        <v>0</v>
      </c>
      <c r="AZ106" s="111">
        <f>'VRN2 - VRN SÚS'!F33</f>
        <v>0</v>
      </c>
      <c r="BA106" s="111">
        <f>'VRN2 - VRN SÚS'!F34</f>
        <v>0</v>
      </c>
      <c r="BB106" s="111">
        <f>'VRN2 - VRN SÚS'!F35</f>
        <v>0</v>
      </c>
      <c r="BC106" s="111">
        <f>'VRN2 - VRN SÚS'!F36</f>
        <v>0</v>
      </c>
      <c r="BD106" s="113">
        <f>'VRN2 - VRN SÚS'!F37</f>
        <v>0</v>
      </c>
      <c r="BT106" s="109" t="s">
        <v>81</v>
      </c>
      <c r="BV106" s="109" t="s">
        <v>75</v>
      </c>
      <c r="BW106" s="109" t="s">
        <v>117</v>
      </c>
      <c r="BX106" s="109" t="s">
        <v>4</v>
      </c>
      <c r="CL106" s="109" t="s">
        <v>1</v>
      </c>
      <c r="CM106" s="109" t="s">
        <v>83</v>
      </c>
    </row>
    <row r="107" s="1" customFormat="1" ht="30" customHeight="1">
      <c r="B107" s="37"/>
      <c r="AR107" s="37"/>
    </row>
    <row r="108" s="1" customFormat="1" ht="6.96" customHeight="1">
      <c r="B108" s="56"/>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7"/>
      <c r="AI108" s="57"/>
      <c r="AJ108" s="57"/>
      <c r="AK108" s="57"/>
      <c r="AL108" s="57"/>
      <c r="AM108" s="57"/>
      <c r="AN108" s="57"/>
      <c r="AO108" s="57"/>
      <c r="AP108" s="57"/>
      <c r="AQ108" s="57"/>
      <c r="AR108" s="37"/>
    </row>
  </sheetData>
  <mergeCells count="86">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101:AP101"/>
    <mergeCell ref="AN98:AP98"/>
    <mergeCell ref="AN99:AP99"/>
    <mergeCell ref="AN100:AP100"/>
    <mergeCell ref="AN102:AP102"/>
    <mergeCell ref="AN103:AP103"/>
    <mergeCell ref="AN104:AP104"/>
    <mergeCell ref="AN105:AP105"/>
    <mergeCell ref="AN106:AP106"/>
    <mergeCell ref="D102:H102"/>
    <mergeCell ref="D95:H95"/>
    <mergeCell ref="D96:H96"/>
    <mergeCell ref="D97:H97"/>
    <mergeCell ref="D98:H98"/>
    <mergeCell ref="D99:H99"/>
    <mergeCell ref="D100:H100"/>
    <mergeCell ref="D101:H101"/>
    <mergeCell ref="D103:H103"/>
    <mergeCell ref="D104:H104"/>
    <mergeCell ref="D105:H105"/>
    <mergeCell ref="D106:H106"/>
    <mergeCell ref="AG104:AM104"/>
    <mergeCell ref="AG103:AM103"/>
    <mergeCell ref="AG105:AM105"/>
    <mergeCell ref="AG106:AM106"/>
    <mergeCell ref="C92:G92"/>
    <mergeCell ref="I92:AF92"/>
    <mergeCell ref="J95:AF95"/>
    <mergeCell ref="J96:AF96"/>
    <mergeCell ref="J97:AF97"/>
    <mergeCell ref="J98:AF98"/>
    <mergeCell ref="J99:AF99"/>
    <mergeCell ref="J100:AF100"/>
    <mergeCell ref="J101:AF101"/>
    <mergeCell ref="J102:AF102"/>
    <mergeCell ref="J103:AF103"/>
    <mergeCell ref="J104:AF104"/>
    <mergeCell ref="J105:AF105"/>
    <mergeCell ref="J106:AF106"/>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N94:AP94"/>
  </mergeCells>
  <hyperlinks>
    <hyperlink ref="A95" location="'SO 120 - Vozovka'!C2" display="/"/>
    <hyperlink ref="A96" location="'SO 121 - Chodníky'!C2" display="/"/>
    <hyperlink ref="A97" location="'SO 310 - Jednotná kanaliz...'!C2" display="/"/>
    <hyperlink ref="A98" location="'SO 311 - Dešťová kanaliza...'!C2" display="/"/>
    <hyperlink ref="A99" location="'SO 312 - Splašková kanali...'!C2" display="/"/>
    <hyperlink ref="A100" location="'SO 320 - Vodovodní řad 3 ...'!C2" display="/"/>
    <hyperlink ref="A101" location="'SO 321 - Vodovodní řad 1 ...'!C2" display="/"/>
    <hyperlink ref="A102" location="'SO 330 - Odvodnění komuni...'!C2" display="/"/>
    <hyperlink ref="A103" location="'SO 352 - Vodovodní přípoj...'!C2" display="/"/>
    <hyperlink ref="A104" location="'SO 362 - Kanalizační příp...'!C2" display="/"/>
    <hyperlink ref="A105" location="'VRN1 - VRN Město '!C2" display="/"/>
    <hyperlink ref="A106" location="'VRN2 - VRN SÚ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108</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1893</v>
      </c>
      <c r="F9" s="1"/>
      <c r="G9" s="1"/>
      <c r="H9" s="1"/>
      <c r="I9" s="118"/>
      <c r="L9" s="37"/>
    </row>
    <row r="10" s="1" customFormat="1">
      <c r="B10" s="37"/>
      <c r="I10" s="118"/>
      <c r="L10" s="37"/>
    </row>
    <row r="11" s="1" customFormat="1" ht="12" customHeight="1">
      <c r="B11" s="37"/>
      <c r="D11" s="31" t="s">
        <v>18</v>
      </c>
      <c r="F11" s="26" t="s">
        <v>90</v>
      </c>
      <c r="I11" s="119" t="s">
        <v>19</v>
      </c>
      <c r="J11" s="26" t="s">
        <v>1</v>
      </c>
      <c r="L11" s="37"/>
    </row>
    <row r="12" s="1" customFormat="1" ht="12" customHeight="1">
      <c r="B12" s="37"/>
      <c r="D12" s="31" t="s">
        <v>20</v>
      </c>
      <c r="F12" s="26" t="s">
        <v>524</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
        <v>1</v>
      </c>
      <c r="L14" s="37"/>
    </row>
    <row r="15" s="1" customFormat="1" ht="18" customHeight="1">
      <c r="B15" s="37"/>
      <c r="E15" s="26" t="s">
        <v>525</v>
      </c>
      <c r="I15" s="119" t="s">
        <v>26</v>
      </c>
      <c r="J15" s="26" t="s">
        <v>1</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
        <v>1</v>
      </c>
      <c r="L20" s="37"/>
    </row>
    <row r="21" s="1" customFormat="1" ht="18" customHeight="1">
      <c r="B21" s="37"/>
      <c r="E21" s="26" t="s">
        <v>526</v>
      </c>
      <c r="I21" s="119" t="s">
        <v>26</v>
      </c>
      <c r="J21" s="26" t="s">
        <v>1</v>
      </c>
      <c r="L21" s="37"/>
    </row>
    <row r="22" s="1" customFormat="1" ht="6.96" customHeight="1">
      <c r="B22" s="37"/>
      <c r="I22" s="118"/>
      <c r="L22" s="37"/>
    </row>
    <row r="23" s="1" customFormat="1" ht="12" customHeight="1">
      <c r="B23" s="37"/>
      <c r="D23" s="31" t="s">
        <v>31</v>
      </c>
      <c r="I23" s="119" t="s">
        <v>25</v>
      </c>
      <c r="J23" s="26" t="s">
        <v>1</v>
      </c>
      <c r="L23" s="37"/>
    </row>
    <row r="24" s="1" customFormat="1" ht="18" customHeight="1">
      <c r="B24" s="37"/>
      <c r="E24" s="26" t="s">
        <v>526</v>
      </c>
      <c r="I24" s="119" t="s">
        <v>26</v>
      </c>
      <c r="J24" s="26" t="s">
        <v>1</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ROUND(J121,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ROUND((SUM(BE121:BE260)),  2)</f>
        <v>0</v>
      </c>
      <c r="I33" s="127">
        <v>0.20999999999999999</v>
      </c>
      <c r="J33" s="126">
        <f>ROUND(((SUM(BE121:BE260))*I33),  2)</f>
        <v>0</v>
      </c>
      <c r="L33" s="37"/>
    </row>
    <row r="34" s="1" customFormat="1" ht="14.4" customHeight="1">
      <c r="B34" s="37"/>
      <c r="E34" s="31" t="s">
        <v>39</v>
      </c>
      <c r="F34" s="126">
        <f>ROUND((SUM(BF121:BF260)),  2)</f>
        <v>0</v>
      </c>
      <c r="I34" s="127">
        <v>0.14999999999999999</v>
      </c>
      <c r="J34" s="126">
        <f>ROUND(((SUM(BF121:BF260))*I34),  2)</f>
        <v>0</v>
      </c>
      <c r="L34" s="37"/>
    </row>
    <row r="35" hidden="1" s="1" customFormat="1" ht="14.4" customHeight="1">
      <c r="B35" s="37"/>
      <c r="E35" s="31" t="s">
        <v>40</v>
      </c>
      <c r="F35" s="126">
        <f>ROUND((SUM(BG121:BG260)),  2)</f>
        <v>0</v>
      </c>
      <c r="I35" s="127">
        <v>0.20999999999999999</v>
      </c>
      <c r="J35" s="126">
        <f>0</f>
        <v>0</v>
      </c>
      <c r="L35" s="37"/>
    </row>
    <row r="36" hidden="1" s="1" customFormat="1" ht="14.4" customHeight="1">
      <c r="B36" s="37"/>
      <c r="E36" s="31" t="s">
        <v>41</v>
      </c>
      <c r="F36" s="126">
        <f>ROUND((SUM(BH121:BH260)),  2)</f>
        <v>0</v>
      </c>
      <c r="I36" s="127">
        <v>0.14999999999999999</v>
      </c>
      <c r="J36" s="126">
        <f>0</f>
        <v>0</v>
      </c>
      <c r="L36" s="37"/>
    </row>
    <row r="37" hidden="1" s="1" customFormat="1" ht="14.4" customHeight="1">
      <c r="B37" s="37"/>
      <c r="E37" s="31" t="s">
        <v>42</v>
      </c>
      <c r="F37" s="126">
        <f>ROUND((SUM(BI121:BI260)),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352 - Vodovodní přípojky, Třebomyslická ulice</v>
      </c>
      <c r="F87" s="1"/>
      <c r="G87" s="1"/>
      <c r="H87" s="1"/>
      <c r="I87" s="118"/>
      <c r="L87" s="37"/>
    </row>
    <row r="88" s="1" customFormat="1" ht="6.96" customHeight="1">
      <c r="B88" s="37"/>
      <c r="I88" s="118"/>
      <c r="L88" s="37"/>
    </row>
    <row r="89" s="1" customFormat="1" ht="12" customHeight="1">
      <c r="B89" s="37"/>
      <c r="C89" s="31" t="s">
        <v>20</v>
      </c>
      <c r="F89" s="26" t="str">
        <f>F12</f>
        <v>Horažďovice</v>
      </c>
      <c r="I89" s="119" t="s">
        <v>22</v>
      </c>
      <c r="J89" s="65" t="str">
        <f>IF(J12="","",J12)</f>
        <v>2. 7. 2019</v>
      </c>
      <c r="L89" s="37"/>
    </row>
    <row r="90" s="1" customFormat="1" ht="6.96" customHeight="1">
      <c r="B90" s="37"/>
      <c r="I90" s="118"/>
      <c r="L90" s="37"/>
    </row>
    <row r="91" s="1" customFormat="1" ht="15.15" customHeight="1">
      <c r="B91" s="37"/>
      <c r="C91" s="31" t="s">
        <v>24</v>
      </c>
      <c r="F91" s="26" t="str">
        <f>E15</f>
        <v>SÚSPK + Město Horažďovice</v>
      </c>
      <c r="I91" s="119" t="s">
        <v>29</v>
      </c>
      <c r="J91" s="35" t="str">
        <f>E21</f>
        <v>Ing. Zdeněk Bláha</v>
      </c>
      <c r="L91" s="37"/>
    </row>
    <row r="92" s="1" customFormat="1" ht="15.15" customHeight="1">
      <c r="B92" s="37"/>
      <c r="C92" s="31" t="s">
        <v>27</v>
      </c>
      <c r="F92" s="26" t="str">
        <f>IF(E18="","",E18)</f>
        <v>Vyplň údaj</v>
      </c>
      <c r="I92" s="119" t="s">
        <v>31</v>
      </c>
      <c r="J92" s="35" t="str">
        <f>E24</f>
        <v>Ing. Zdeněk Bláha</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J121</f>
        <v>0</v>
      </c>
      <c r="L96" s="37"/>
      <c r="AU96" s="18" t="s">
        <v>125</v>
      </c>
    </row>
    <row r="97" s="8" customFormat="1" ht="24.96" customHeight="1">
      <c r="B97" s="145"/>
      <c r="D97" s="146" t="s">
        <v>126</v>
      </c>
      <c r="E97" s="147"/>
      <c r="F97" s="147"/>
      <c r="G97" s="147"/>
      <c r="H97" s="147"/>
      <c r="I97" s="148"/>
      <c r="J97" s="149">
        <f>J122</f>
        <v>0</v>
      </c>
      <c r="L97" s="145"/>
    </row>
    <row r="98" s="9" customFormat="1" ht="19.92" customHeight="1">
      <c r="B98" s="150"/>
      <c r="D98" s="151" t="s">
        <v>127</v>
      </c>
      <c r="E98" s="152"/>
      <c r="F98" s="152"/>
      <c r="G98" s="152"/>
      <c r="H98" s="152"/>
      <c r="I98" s="153"/>
      <c r="J98" s="154">
        <f>J123</f>
        <v>0</v>
      </c>
      <c r="L98" s="150"/>
    </row>
    <row r="99" s="9" customFormat="1" ht="19.92" customHeight="1">
      <c r="B99" s="150"/>
      <c r="D99" s="151" t="s">
        <v>129</v>
      </c>
      <c r="E99" s="152"/>
      <c r="F99" s="152"/>
      <c r="G99" s="152"/>
      <c r="H99" s="152"/>
      <c r="I99" s="153"/>
      <c r="J99" s="154">
        <f>J214</f>
        <v>0</v>
      </c>
      <c r="L99" s="150"/>
    </row>
    <row r="100" s="9" customFormat="1" ht="19.92" customHeight="1">
      <c r="B100" s="150"/>
      <c r="D100" s="151" t="s">
        <v>528</v>
      </c>
      <c r="E100" s="152"/>
      <c r="F100" s="152"/>
      <c r="G100" s="152"/>
      <c r="H100" s="152"/>
      <c r="I100" s="153"/>
      <c r="J100" s="154">
        <f>J219</f>
        <v>0</v>
      </c>
      <c r="L100" s="150"/>
    </row>
    <row r="101" s="9" customFormat="1" ht="19.92" customHeight="1">
      <c r="B101" s="150"/>
      <c r="D101" s="151" t="s">
        <v>133</v>
      </c>
      <c r="E101" s="152"/>
      <c r="F101" s="152"/>
      <c r="G101" s="152"/>
      <c r="H101" s="152"/>
      <c r="I101" s="153"/>
      <c r="J101" s="154">
        <f>J259</f>
        <v>0</v>
      </c>
      <c r="L101" s="150"/>
    </row>
    <row r="102" s="1" customFormat="1" ht="21.84" customHeight="1">
      <c r="B102" s="37"/>
      <c r="I102" s="118"/>
      <c r="L102" s="37"/>
    </row>
    <row r="103" s="1" customFormat="1" ht="6.96" customHeight="1">
      <c r="B103" s="56"/>
      <c r="C103" s="57"/>
      <c r="D103" s="57"/>
      <c r="E103" s="57"/>
      <c r="F103" s="57"/>
      <c r="G103" s="57"/>
      <c r="H103" s="57"/>
      <c r="I103" s="139"/>
      <c r="J103" s="57"/>
      <c r="K103" s="57"/>
      <c r="L103" s="37"/>
    </row>
    <row r="107" s="1" customFormat="1" ht="6.96" customHeight="1">
      <c r="B107" s="58"/>
      <c r="C107" s="59"/>
      <c r="D107" s="59"/>
      <c r="E107" s="59"/>
      <c r="F107" s="59"/>
      <c r="G107" s="59"/>
      <c r="H107" s="59"/>
      <c r="I107" s="140"/>
      <c r="J107" s="59"/>
      <c r="K107" s="59"/>
      <c r="L107" s="37"/>
    </row>
    <row r="108" s="1" customFormat="1" ht="24.96" customHeight="1">
      <c r="B108" s="37"/>
      <c r="C108" s="22" t="s">
        <v>134</v>
      </c>
      <c r="I108" s="118"/>
      <c r="L108" s="37"/>
    </row>
    <row r="109" s="1" customFormat="1" ht="6.96" customHeight="1">
      <c r="B109" s="37"/>
      <c r="I109" s="118"/>
      <c r="L109" s="37"/>
    </row>
    <row r="110" s="1" customFormat="1" ht="12" customHeight="1">
      <c r="B110" s="37"/>
      <c r="C110" s="31" t="s">
        <v>16</v>
      </c>
      <c r="I110" s="118"/>
      <c r="L110" s="37"/>
    </row>
    <row r="111" s="1" customFormat="1" ht="16.5" customHeight="1">
      <c r="B111" s="37"/>
      <c r="E111" s="117" t="str">
        <f>E7</f>
        <v>III/18614 Třebomyslická ulice Horažďovice</v>
      </c>
      <c r="F111" s="31"/>
      <c r="G111" s="31"/>
      <c r="H111" s="31"/>
      <c r="I111" s="118"/>
      <c r="L111" s="37"/>
    </row>
    <row r="112" s="1" customFormat="1" ht="12" customHeight="1">
      <c r="B112" s="37"/>
      <c r="C112" s="31" t="s">
        <v>119</v>
      </c>
      <c r="I112" s="118"/>
      <c r="L112" s="37"/>
    </row>
    <row r="113" s="1" customFormat="1" ht="16.5" customHeight="1">
      <c r="B113" s="37"/>
      <c r="E113" s="63" t="str">
        <f>E9</f>
        <v>SO 352 - Vodovodní přípojky, Třebomyslická ulice</v>
      </c>
      <c r="F113" s="1"/>
      <c r="G113" s="1"/>
      <c r="H113" s="1"/>
      <c r="I113" s="118"/>
      <c r="L113" s="37"/>
    </row>
    <row r="114" s="1" customFormat="1" ht="6.96" customHeight="1">
      <c r="B114" s="37"/>
      <c r="I114" s="118"/>
      <c r="L114" s="37"/>
    </row>
    <row r="115" s="1" customFormat="1" ht="12" customHeight="1">
      <c r="B115" s="37"/>
      <c r="C115" s="31" t="s">
        <v>20</v>
      </c>
      <c r="F115" s="26" t="str">
        <f>F12</f>
        <v>Horažďovice</v>
      </c>
      <c r="I115" s="119" t="s">
        <v>22</v>
      </c>
      <c r="J115" s="65" t="str">
        <f>IF(J12="","",J12)</f>
        <v>2. 7. 2019</v>
      </c>
      <c r="L115" s="37"/>
    </row>
    <row r="116" s="1" customFormat="1" ht="6.96" customHeight="1">
      <c r="B116" s="37"/>
      <c r="I116" s="118"/>
      <c r="L116" s="37"/>
    </row>
    <row r="117" s="1" customFormat="1" ht="15.15" customHeight="1">
      <c r="B117" s="37"/>
      <c r="C117" s="31" t="s">
        <v>24</v>
      </c>
      <c r="F117" s="26" t="str">
        <f>E15</f>
        <v>SÚSPK + Město Horažďovice</v>
      </c>
      <c r="I117" s="119" t="s">
        <v>29</v>
      </c>
      <c r="J117" s="35" t="str">
        <f>E21</f>
        <v>Ing. Zdeněk Bláha</v>
      </c>
      <c r="L117" s="37"/>
    </row>
    <row r="118" s="1" customFormat="1" ht="15.15" customHeight="1">
      <c r="B118" s="37"/>
      <c r="C118" s="31" t="s">
        <v>27</v>
      </c>
      <c r="F118" s="26" t="str">
        <f>IF(E18="","",E18)</f>
        <v>Vyplň údaj</v>
      </c>
      <c r="I118" s="119" t="s">
        <v>31</v>
      </c>
      <c r="J118" s="35" t="str">
        <f>E24</f>
        <v>Ing. Zdeněk Bláha</v>
      </c>
      <c r="L118" s="37"/>
    </row>
    <row r="119" s="1" customFormat="1" ht="10.32" customHeight="1">
      <c r="B119" s="37"/>
      <c r="I119" s="118"/>
      <c r="L119" s="37"/>
    </row>
    <row r="120" s="10" customFormat="1" ht="29.28" customHeight="1">
      <c r="B120" s="155"/>
      <c r="C120" s="156" t="s">
        <v>135</v>
      </c>
      <c r="D120" s="157" t="s">
        <v>58</v>
      </c>
      <c r="E120" s="157" t="s">
        <v>54</v>
      </c>
      <c r="F120" s="157" t="s">
        <v>55</v>
      </c>
      <c r="G120" s="157" t="s">
        <v>136</v>
      </c>
      <c r="H120" s="157" t="s">
        <v>137</v>
      </c>
      <c r="I120" s="158" t="s">
        <v>138</v>
      </c>
      <c r="J120" s="157" t="s">
        <v>123</v>
      </c>
      <c r="K120" s="159" t="s">
        <v>139</v>
      </c>
      <c r="L120" s="155"/>
      <c r="M120" s="82" t="s">
        <v>1</v>
      </c>
      <c r="N120" s="83" t="s">
        <v>37</v>
      </c>
      <c r="O120" s="83" t="s">
        <v>140</v>
      </c>
      <c r="P120" s="83" t="s">
        <v>141</v>
      </c>
      <c r="Q120" s="83" t="s">
        <v>142</v>
      </c>
      <c r="R120" s="83" t="s">
        <v>143</v>
      </c>
      <c r="S120" s="83" t="s">
        <v>144</v>
      </c>
      <c r="T120" s="84" t="s">
        <v>145</v>
      </c>
    </row>
    <row r="121" s="1" customFormat="1" ht="22.8" customHeight="1">
      <c r="B121" s="37"/>
      <c r="C121" s="87" t="s">
        <v>146</v>
      </c>
      <c r="I121" s="118"/>
      <c r="J121" s="160">
        <f>BK121</f>
        <v>0</v>
      </c>
      <c r="L121" s="37"/>
      <c r="M121" s="85"/>
      <c r="N121" s="69"/>
      <c r="O121" s="69"/>
      <c r="P121" s="161">
        <f>P122</f>
        <v>0</v>
      </c>
      <c r="Q121" s="69"/>
      <c r="R121" s="161">
        <f>R122</f>
        <v>60.881655199999997</v>
      </c>
      <c r="S121" s="69"/>
      <c r="T121" s="162">
        <f>T122</f>
        <v>0</v>
      </c>
      <c r="AT121" s="18" t="s">
        <v>72</v>
      </c>
      <c r="AU121" s="18" t="s">
        <v>125</v>
      </c>
      <c r="BK121" s="163">
        <f>BK122</f>
        <v>0</v>
      </c>
    </row>
    <row r="122" s="11" customFormat="1" ht="25.92" customHeight="1">
      <c r="B122" s="164"/>
      <c r="D122" s="165" t="s">
        <v>72</v>
      </c>
      <c r="E122" s="166" t="s">
        <v>147</v>
      </c>
      <c r="F122" s="166" t="s">
        <v>148</v>
      </c>
      <c r="I122" s="167"/>
      <c r="J122" s="168">
        <f>BK122</f>
        <v>0</v>
      </c>
      <c r="L122" s="164"/>
      <c r="M122" s="169"/>
      <c r="N122" s="170"/>
      <c r="O122" s="170"/>
      <c r="P122" s="171">
        <f>P123+P214+P219+P259</f>
        <v>0</v>
      </c>
      <c r="Q122" s="170"/>
      <c r="R122" s="171">
        <f>R123+R214+R219+R259</f>
        <v>60.881655199999997</v>
      </c>
      <c r="S122" s="170"/>
      <c r="T122" s="172">
        <f>T123+T214+T219+T259</f>
        <v>0</v>
      </c>
      <c r="AR122" s="165" t="s">
        <v>81</v>
      </c>
      <c r="AT122" s="173" t="s">
        <v>72</v>
      </c>
      <c r="AU122" s="173" t="s">
        <v>73</v>
      </c>
      <c r="AY122" s="165" t="s">
        <v>149</v>
      </c>
      <c r="BK122" s="174">
        <f>BK123+BK214+BK219+BK259</f>
        <v>0</v>
      </c>
    </row>
    <row r="123" s="11" customFormat="1" ht="22.8" customHeight="1">
      <c r="B123" s="164"/>
      <c r="D123" s="165" t="s">
        <v>72</v>
      </c>
      <c r="E123" s="175" t="s">
        <v>81</v>
      </c>
      <c r="F123" s="175" t="s">
        <v>150</v>
      </c>
      <c r="I123" s="167"/>
      <c r="J123" s="176">
        <f>BK123</f>
        <v>0</v>
      </c>
      <c r="L123" s="164"/>
      <c r="M123" s="169"/>
      <c r="N123" s="170"/>
      <c r="O123" s="170"/>
      <c r="P123" s="171">
        <f>SUM(P124:P213)</f>
        <v>0</v>
      </c>
      <c r="Q123" s="170"/>
      <c r="R123" s="171">
        <f>SUM(R124:R213)</f>
        <v>57.860583999999996</v>
      </c>
      <c r="S123" s="170"/>
      <c r="T123" s="172">
        <f>SUM(T124:T213)</f>
        <v>0</v>
      </c>
      <c r="AR123" s="165" t="s">
        <v>81</v>
      </c>
      <c r="AT123" s="173" t="s">
        <v>72</v>
      </c>
      <c r="AU123" s="173" t="s">
        <v>81</v>
      </c>
      <c r="AY123" s="165" t="s">
        <v>149</v>
      </c>
      <c r="BK123" s="174">
        <f>SUM(BK124:BK213)</f>
        <v>0</v>
      </c>
    </row>
    <row r="124" s="1" customFormat="1" ht="24" customHeight="1">
      <c r="B124" s="177"/>
      <c r="C124" s="178" t="s">
        <v>81</v>
      </c>
      <c r="D124" s="178" t="s">
        <v>151</v>
      </c>
      <c r="E124" s="179" t="s">
        <v>539</v>
      </c>
      <c r="F124" s="180" t="s">
        <v>540</v>
      </c>
      <c r="G124" s="181" t="s">
        <v>541</v>
      </c>
      <c r="H124" s="182">
        <v>240</v>
      </c>
      <c r="I124" s="183"/>
      <c r="J124" s="184">
        <f>ROUND(I124*H124,2)</f>
        <v>0</v>
      </c>
      <c r="K124" s="180" t="s">
        <v>531</v>
      </c>
      <c r="L124" s="37"/>
      <c r="M124" s="185" t="s">
        <v>1</v>
      </c>
      <c r="N124" s="186" t="s">
        <v>38</v>
      </c>
      <c r="O124" s="73"/>
      <c r="P124" s="187">
        <f>O124*H124</f>
        <v>0</v>
      </c>
      <c r="Q124" s="187">
        <v>0</v>
      </c>
      <c r="R124" s="187">
        <f>Q124*H124</f>
        <v>0</v>
      </c>
      <c r="S124" s="187">
        <v>0</v>
      </c>
      <c r="T124" s="188">
        <f>S124*H124</f>
        <v>0</v>
      </c>
      <c r="AR124" s="189" t="s">
        <v>156</v>
      </c>
      <c r="AT124" s="189" t="s">
        <v>151</v>
      </c>
      <c r="AU124" s="189" t="s">
        <v>83</v>
      </c>
      <c r="AY124" s="18" t="s">
        <v>149</v>
      </c>
      <c r="BE124" s="190">
        <f>IF(N124="základní",J124,0)</f>
        <v>0</v>
      </c>
      <c r="BF124" s="190">
        <f>IF(N124="snížená",J124,0)</f>
        <v>0</v>
      </c>
      <c r="BG124" s="190">
        <f>IF(N124="zákl. přenesená",J124,0)</f>
        <v>0</v>
      </c>
      <c r="BH124" s="190">
        <f>IF(N124="sníž. přenesená",J124,0)</f>
        <v>0</v>
      </c>
      <c r="BI124" s="190">
        <f>IF(N124="nulová",J124,0)</f>
        <v>0</v>
      </c>
      <c r="BJ124" s="18" t="s">
        <v>81</v>
      </c>
      <c r="BK124" s="190">
        <f>ROUND(I124*H124,2)</f>
        <v>0</v>
      </c>
      <c r="BL124" s="18" t="s">
        <v>156</v>
      </c>
      <c r="BM124" s="189" t="s">
        <v>1894</v>
      </c>
    </row>
    <row r="125" s="12" customFormat="1">
      <c r="B125" s="194"/>
      <c r="D125" s="191" t="s">
        <v>160</v>
      </c>
      <c r="E125" s="195" t="s">
        <v>1</v>
      </c>
      <c r="F125" s="196" t="s">
        <v>1895</v>
      </c>
      <c r="H125" s="197">
        <v>240</v>
      </c>
      <c r="I125" s="198"/>
      <c r="L125" s="194"/>
      <c r="M125" s="199"/>
      <c r="N125" s="200"/>
      <c r="O125" s="200"/>
      <c r="P125" s="200"/>
      <c r="Q125" s="200"/>
      <c r="R125" s="200"/>
      <c r="S125" s="200"/>
      <c r="T125" s="201"/>
      <c r="AT125" s="195" t="s">
        <v>160</v>
      </c>
      <c r="AU125" s="195" t="s">
        <v>83</v>
      </c>
      <c r="AV125" s="12" t="s">
        <v>83</v>
      </c>
      <c r="AW125" s="12" t="s">
        <v>30</v>
      </c>
      <c r="AX125" s="12" t="s">
        <v>81</v>
      </c>
      <c r="AY125" s="195" t="s">
        <v>149</v>
      </c>
    </row>
    <row r="126" s="1" customFormat="1" ht="36" customHeight="1">
      <c r="B126" s="177"/>
      <c r="C126" s="178" t="s">
        <v>83</v>
      </c>
      <c r="D126" s="178" t="s">
        <v>151</v>
      </c>
      <c r="E126" s="179" t="s">
        <v>544</v>
      </c>
      <c r="F126" s="180" t="s">
        <v>545</v>
      </c>
      <c r="G126" s="181" t="s">
        <v>546</v>
      </c>
      <c r="H126" s="182">
        <v>30</v>
      </c>
      <c r="I126" s="183"/>
      <c r="J126" s="184">
        <f>ROUND(I126*H126,2)</f>
        <v>0</v>
      </c>
      <c r="K126" s="180" t="s">
        <v>531</v>
      </c>
      <c r="L126" s="37"/>
      <c r="M126" s="185" t="s">
        <v>1</v>
      </c>
      <c r="N126" s="186" t="s">
        <v>38</v>
      </c>
      <c r="O126" s="73"/>
      <c r="P126" s="187">
        <f>O126*H126</f>
        <v>0</v>
      </c>
      <c r="Q126" s="187">
        <v>0</v>
      </c>
      <c r="R126" s="187">
        <f>Q126*H126</f>
        <v>0</v>
      </c>
      <c r="S126" s="187">
        <v>0</v>
      </c>
      <c r="T126" s="188">
        <f>S126*H126</f>
        <v>0</v>
      </c>
      <c r="AR126" s="189" t="s">
        <v>156</v>
      </c>
      <c r="AT126" s="189" t="s">
        <v>151</v>
      </c>
      <c r="AU126" s="189" t="s">
        <v>83</v>
      </c>
      <c r="AY126" s="18" t="s">
        <v>149</v>
      </c>
      <c r="BE126" s="190">
        <f>IF(N126="základní",J126,0)</f>
        <v>0</v>
      </c>
      <c r="BF126" s="190">
        <f>IF(N126="snížená",J126,0)</f>
        <v>0</v>
      </c>
      <c r="BG126" s="190">
        <f>IF(N126="zákl. přenesená",J126,0)</f>
        <v>0</v>
      </c>
      <c r="BH126" s="190">
        <f>IF(N126="sníž. přenesená",J126,0)</f>
        <v>0</v>
      </c>
      <c r="BI126" s="190">
        <f>IF(N126="nulová",J126,0)</f>
        <v>0</v>
      </c>
      <c r="BJ126" s="18" t="s">
        <v>81</v>
      </c>
      <c r="BK126" s="190">
        <f>ROUND(I126*H126,2)</f>
        <v>0</v>
      </c>
      <c r="BL126" s="18" t="s">
        <v>156</v>
      </c>
      <c r="BM126" s="189" t="s">
        <v>1896</v>
      </c>
    </row>
    <row r="127" s="12" customFormat="1">
      <c r="B127" s="194"/>
      <c r="D127" s="191" t="s">
        <v>160</v>
      </c>
      <c r="E127" s="195" t="s">
        <v>1</v>
      </c>
      <c r="F127" s="196" t="s">
        <v>320</v>
      </c>
      <c r="H127" s="197">
        <v>30</v>
      </c>
      <c r="I127" s="198"/>
      <c r="L127" s="194"/>
      <c r="M127" s="199"/>
      <c r="N127" s="200"/>
      <c r="O127" s="200"/>
      <c r="P127" s="200"/>
      <c r="Q127" s="200"/>
      <c r="R127" s="200"/>
      <c r="S127" s="200"/>
      <c r="T127" s="201"/>
      <c r="AT127" s="195" t="s">
        <v>160</v>
      </c>
      <c r="AU127" s="195" t="s">
        <v>83</v>
      </c>
      <c r="AV127" s="12" t="s">
        <v>83</v>
      </c>
      <c r="AW127" s="12" t="s">
        <v>30</v>
      </c>
      <c r="AX127" s="12" t="s">
        <v>81</v>
      </c>
      <c r="AY127" s="195" t="s">
        <v>149</v>
      </c>
    </row>
    <row r="128" s="1" customFormat="1" ht="84" customHeight="1">
      <c r="B128" s="177"/>
      <c r="C128" s="178" t="s">
        <v>167</v>
      </c>
      <c r="D128" s="178" t="s">
        <v>151</v>
      </c>
      <c r="E128" s="179" t="s">
        <v>549</v>
      </c>
      <c r="F128" s="180" t="s">
        <v>550</v>
      </c>
      <c r="G128" s="181" t="s">
        <v>281</v>
      </c>
      <c r="H128" s="182">
        <v>18</v>
      </c>
      <c r="I128" s="183"/>
      <c r="J128" s="184">
        <f>ROUND(I128*H128,2)</f>
        <v>0</v>
      </c>
      <c r="K128" s="180" t="s">
        <v>531</v>
      </c>
      <c r="L128" s="37"/>
      <c r="M128" s="185" t="s">
        <v>1</v>
      </c>
      <c r="N128" s="186" t="s">
        <v>38</v>
      </c>
      <c r="O128" s="73"/>
      <c r="P128" s="187">
        <f>O128*H128</f>
        <v>0</v>
      </c>
      <c r="Q128" s="187">
        <v>0.036900000000000002</v>
      </c>
      <c r="R128" s="187">
        <f>Q128*H128</f>
        <v>0.66420000000000001</v>
      </c>
      <c r="S128" s="187">
        <v>0</v>
      </c>
      <c r="T128" s="188">
        <f>S128*H128</f>
        <v>0</v>
      </c>
      <c r="AR128" s="189" t="s">
        <v>156</v>
      </c>
      <c r="AT128" s="189" t="s">
        <v>151</v>
      </c>
      <c r="AU128" s="189" t="s">
        <v>83</v>
      </c>
      <c r="AY128" s="18" t="s">
        <v>149</v>
      </c>
      <c r="BE128" s="190">
        <f>IF(N128="základní",J128,0)</f>
        <v>0</v>
      </c>
      <c r="BF128" s="190">
        <f>IF(N128="snížená",J128,0)</f>
        <v>0</v>
      </c>
      <c r="BG128" s="190">
        <f>IF(N128="zákl. přenesená",J128,0)</f>
        <v>0</v>
      </c>
      <c r="BH128" s="190">
        <f>IF(N128="sníž. přenesená",J128,0)</f>
        <v>0</v>
      </c>
      <c r="BI128" s="190">
        <f>IF(N128="nulová",J128,0)</f>
        <v>0</v>
      </c>
      <c r="BJ128" s="18" t="s">
        <v>81</v>
      </c>
      <c r="BK128" s="190">
        <f>ROUND(I128*H128,2)</f>
        <v>0</v>
      </c>
      <c r="BL128" s="18" t="s">
        <v>156</v>
      </c>
      <c r="BM128" s="189" t="s">
        <v>1897</v>
      </c>
    </row>
    <row r="129" s="12" customFormat="1">
      <c r="B129" s="194"/>
      <c r="D129" s="191" t="s">
        <v>160</v>
      </c>
      <c r="E129" s="195" t="s">
        <v>1</v>
      </c>
      <c r="F129" s="196" t="s">
        <v>1898</v>
      </c>
      <c r="H129" s="197">
        <v>18</v>
      </c>
      <c r="I129" s="198"/>
      <c r="L129" s="194"/>
      <c r="M129" s="199"/>
      <c r="N129" s="200"/>
      <c r="O129" s="200"/>
      <c r="P129" s="200"/>
      <c r="Q129" s="200"/>
      <c r="R129" s="200"/>
      <c r="S129" s="200"/>
      <c r="T129" s="201"/>
      <c r="AT129" s="195" t="s">
        <v>160</v>
      </c>
      <c r="AU129" s="195" t="s">
        <v>83</v>
      </c>
      <c r="AV129" s="12" t="s">
        <v>83</v>
      </c>
      <c r="AW129" s="12" t="s">
        <v>30</v>
      </c>
      <c r="AX129" s="12" t="s">
        <v>81</v>
      </c>
      <c r="AY129" s="195" t="s">
        <v>149</v>
      </c>
    </row>
    <row r="130" s="1" customFormat="1" ht="36" customHeight="1">
      <c r="B130" s="177"/>
      <c r="C130" s="178" t="s">
        <v>156</v>
      </c>
      <c r="D130" s="178" t="s">
        <v>151</v>
      </c>
      <c r="E130" s="179" t="s">
        <v>553</v>
      </c>
      <c r="F130" s="180" t="s">
        <v>554</v>
      </c>
      <c r="G130" s="181" t="s">
        <v>281</v>
      </c>
      <c r="H130" s="182">
        <v>16</v>
      </c>
      <c r="I130" s="183"/>
      <c r="J130" s="184">
        <f>ROUND(I130*H130,2)</f>
        <v>0</v>
      </c>
      <c r="K130" s="180" t="s">
        <v>531</v>
      </c>
      <c r="L130" s="37"/>
      <c r="M130" s="185" t="s">
        <v>1</v>
      </c>
      <c r="N130" s="186" t="s">
        <v>38</v>
      </c>
      <c r="O130" s="73"/>
      <c r="P130" s="187">
        <f>O130*H130</f>
        <v>0</v>
      </c>
      <c r="Q130" s="187">
        <v>0.00029999999999999997</v>
      </c>
      <c r="R130" s="187">
        <f>Q130*H130</f>
        <v>0.0047999999999999996</v>
      </c>
      <c r="S130" s="187">
        <v>0</v>
      </c>
      <c r="T130" s="188">
        <f>S130*H130</f>
        <v>0</v>
      </c>
      <c r="AR130" s="189" t="s">
        <v>156</v>
      </c>
      <c r="AT130" s="189" t="s">
        <v>151</v>
      </c>
      <c r="AU130" s="189" t="s">
        <v>83</v>
      </c>
      <c r="AY130" s="18" t="s">
        <v>149</v>
      </c>
      <c r="BE130" s="190">
        <f>IF(N130="základní",J130,0)</f>
        <v>0</v>
      </c>
      <c r="BF130" s="190">
        <f>IF(N130="snížená",J130,0)</f>
        <v>0</v>
      </c>
      <c r="BG130" s="190">
        <f>IF(N130="zákl. přenesená",J130,0)</f>
        <v>0</v>
      </c>
      <c r="BH130" s="190">
        <f>IF(N130="sníž. přenesená",J130,0)</f>
        <v>0</v>
      </c>
      <c r="BI130" s="190">
        <f>IF(N130="nulová",J130,0)</f>
        <v>0</v>
      </c>
      <c r="BJ130" s="18" t="s">
        <v>81</v>
      </c>
      <c r="BK130" s="190">
        <f>ROUND(I130*H130,2)</f>
        <v>0</v>
      </c>
      <c r="BL130" s="18" t="s">
        <v>156</v>
      </c>
      <c r="BM130" s="189" t="s">
        <v>1899</v>
      </c>
    </row>
    <row r="131" s="12" customFormat="1">
      <c r="B131" s="194"/>
      <c r="D131" s="191" t="s">
        <v>160</v>
      </c>
      <c r="E131" s="195" t="s">
        <v>1</v>
      </c>
      <c r="F131" s="196" t="s">
        <v>556</v>
      </c>
      <c r="H131" s="197">
        <v>16</v>
      </c>
      <c r="I131" s="198"/>
      <c r="L131" s="194"/>
      <c r="M131" s="199"/>
      <c r="N131" s="200"/>
      <c r="O131" s="200"/>
      <c r="P131" s="200"/>
      <c r="Q131" s="200"/>
      <c r="R131" s="200"/>
      <c r="S131" s="200"/>
      <c r="T131" s="201"/>
      <c r="AT131" s="195" t="s">
        <v>160</v>
      </c>
      <c r="AU131" s="195" t="s">
        <v>83</v>
      </c>
      <c r="AV131" s="12" t="s">
        <v>83</v>
      </c>
      <c r="AW131" s="12" t="s">
        <v>30</v>
      </c>
      <c r="AX131" s="12" t="s">
        <v>81</v>
      </c>
      <c r="AY131" s="195" t="s">
        <v>149</v>
      </c>
    </row>
    <row r="132" s="1" customFormat="1" ht="36" customHeight="1">
      <c r="B132" s="177"/>
      <c r="C132" s="178" t="s">
        <v>178</v>
      </c>
      <c r="D132" s="178" t="s">
        <v>151</v>
      </c>
      <c r="E132" s="179" t="s">
        <v>557</v>
      </c>
      <c r="F132" s="180" t="s">
        <v>558</v>
      </c>
      <c r="G132" s="181" t="s">
        <v>281</v>
      </c>
      <c r="H132" s="182">
        <v>16</v>
      </c>
      <c r="I132" s="183"/>
      <c r="J132" s="184">
        <f>ROUND(I132*H132,2)</f>
        <v>0</v>
      </c>
      <c r="K132" s="180" t="s">
        <v>531</v>
      </c>
      <c r="L132" s="37"/>
      <c r="M132" s="185" t="s">
        <v>1</v>
      </c>
      <c r="N132" s="186" t="s">
        <v>38</v>
      </c>
      <c r="O132" s="73"/>
      <c r="P132" s="187">
        <f>O132*H132</f>
        <v>0</v>
      </c>
      <c r="Q132" s="187">
        <v>0</v>
      </c>
      <c r="R132" s="187">
        <f>Q132*H132</f>
        <v>0</v>
      </c>
      <c r="S132" s="187">
        <v>0</v>
      </c>
      <c r="T132" s="188">
        <f>S132*H132</f>
        <v>0</v>
      </c>
      <c r="AR132" s="189" t="s">
        <v>156</v>
      </c>
      <c r="AT132" s="189" t="s">
        <v>151</v>
      </c>
      <c r="AU132" s="189" t="s">
        <v>83</v>
      </c>
      <c r="AY132" s="18" t="s">
        <v>149</v>
      </c>
      <c r="BE132" s="190">
        <f>IF(N132="základní",J132,0)</f>
        <v>0</v>
      </c>
      <c r="BF132" s="190">
        <f>IF(N132="snížená",J132,0)</f>
        <v>0</v>
      </c>
      <c r="BG132" s="190">
        <f>IF(N132="zákl. přenesená",J132,0)</f>
        <v>0</v>
      </c>
      <c r="BH132" s="190">
        <f>IF(N132="sníž. přenesená",J132,0)</f>
        <v>0</v>
      </c>
      <c r="BI132" s="190">
        <f>IF(N132="nulová",J132,0)</f>
        <v>0</v>
      </c>
      <c r="BJ132" s="18" t="s">
        <v>81</v>
      </c>
      <c r="BK132" s="190">
        <f>ROUND(I132*H132,2)</f>
        <v>0</v>
      </c>
      <c r="BL132" s="18" t="s">
        <v>156</v>
      </c>
      <c r="BM132" s="189" t="s">
        <v>1900</v>
      </c>
    </row>
    <row r="133" s="12" customFormat="1">
      <c r="B133" s="194"/>
      <c r="D133" s="191" t="s">
        <v>160</v>
      </c>
      <c r="E133" s="195" t="s">
        <v>1</v>
      </c>
      <c r="F133" s="196" t="s">
        <v>560</v>
      </c>
      <c r="H133" s="197">
        <v>16</v>
      </c>
      <c r="I133" s="198"/>
      <c r="L133" s="194"/>
      <c r="M133" s="199"/>
      <c r="N133" s="200"/>
      <c r="O133" s="200"/>
      <c r="P133" s="200"/>
      <c r="Q133" s="200"/>
      <c r="R133" s="200"/>
      <c r="S133" s="200"/>
      <c r="T133" s="201"/>
      <c r="AT133" s="195" t="s">
        <v>160</v>
      </c>
      <c r="AU133" s="195" t="s">
        <v>83</v>
      </c>
      <c r="AV133" s="12" t="s">
        <v>83</v>
      </c>
      <c r="AW133" s="12" t="s">
        <v>30</v>
      </c>
      <c r="AX133" s="12" t="s">
        <v>81</v>
      </c>
      <c r="AY133" s="195" t="s">
        <v>149</v>
      </c>
    </row>
    <row r="134" s="1" customFormat="1" ht="24" customHeight="1">
      <c r="B134" s="177"/>
      <c r="C134" s="178" t="s">
        <v>188</v>
      </c>
      <c r="D134" s="178" t="s">
        <v>151</v>
      </c>
      <c r="E134" s="179" t="s">
        <v>561</v>
      </c>
      <c r="F134" s="180" t="s">
        <v>562</v>
      </c>
      <c r="G134" s="181" t="s">
        <v>281</v>
      </c>
      <c r="H134" s="182">
        <v>28.800000000000001</v>
      </c>
      <c r="I134" s="183"/>
      <c r="J134" s="184">
        <f>ROUND(I134*H134,2)</f>
        <v>0</v>
      </c>
      <c r="K134" s="180" t="s">
        <v>531</v>
      </c>
      <c r="L134" s="37"/>
      <c r="M134" s="185" t="s">
        <v>1</v>
      </c>
      <c r="N134" s="186" t="s">
        <v>38</v>
      </c>
      <c r="O134" s="73"/>
      <c r="P134" s="187">
        <f>O134*H134</f>
        <v>0</v>
      </c>
      <c r="Q134" s="187">
        <v>0.011820000000000001</v>
      </c>
      <c r="R134" s="187">
        <f>Q134*H134</f>
        <v>0.34041600000000005</v>
      </c>
      <c r="S134" s="187">
        <v>0</v>
      </c>
      <c r="T134" s="188">
        <f>S134*H134</f>
        <v>0</v>
      </c>
      <c r="AR134" s="189" t="s">
        <v>156</v>
      </c>
      <c r="AT134" s="189" t="s">
        <v>151</v>
      </c>
      <c r="AU134" s="189" t="s">
        <v>83</v>
      </c>
      <c r="AY134" s="18" t="s">
        <v>149</v>
      </c>
      <c r="BE134" s="190">
        <f>IF(N134="základní",J134,0)</f>
        <v>0</v>
      </c>
      <c r="BF134" s="190">
        <f>IF(N134="snížená",J134,0)</f>
        <v>0</v>
      </c>
      <c r="BG134" s="190">
        <f>IF(N134="zákl. přenesená",J134,0)</f>
        <v>0</v>
      </c>
      <c r="BH134" s="190">
        <f>IF(N134="sníž. přenesená",J134,0)</f>
        <v>0</v>
      </c>
      <c r="BI134" s="190">
        <f>IF(N134="nulová",J134,0)</f>
        <v>0</v>
      </c>
      <c r="BJ134" s="18" t="s">
        <v>81</v>
      </c>
      <c r="BK134" s="190">
        <f>ROUND(I134*H134,2)</f>
        <v>0</v>
      </c>
      <c r="BL134" s="18" t="s">
        <v>156</v>
      </c>
      <c r="BM134" s="189" t="s">
        <v>1901</v>
      </c>
    </row>
    <row r="135" s="12" customFormat="1">
      <c r="B135" s="194"/>
      <c r="D135" s="191" t="s">
        <v>160</v>
      </c>
      <c r="E135" s="195" t="s">
        <v>1</v>
      </c>
      <c r="F135" s="196" t="s">
        <v>1902</v>
      </c>
      <c r="H135" s="197">
        <v>28.800000000000001</v>
      </c>
      <c r="I135" s="198"/>
      <c r="L135" s="194"/>
      <c r="M135" s="199"/>
      <c r="N135" s="200"/>
      <c r="O135" s="200"/>
      <c r="P135" s="200"/>
      <c r="Q135" s="200"/>
      <c r="R135" s="200"/>
      <c r="S135" s="200"/>
      <c r="T135" s="201"/>
      <c r="AT135" s="195" t="s">
        <v>160</v>
      </c>
      <c r="AU135" s="195" t="s">
        <v>83</v>
      </c>
      <c r="AV135" s="12" t="s">
        <v>83</v>
      </c>
      <c r="AW135" s="12" t="s">
        <v>30</v>
      </c>
      <c r="AX135" s="12" t="s">
        <v>81</v>
      </c>
      <c r="AY135" s="195" t="s">
        <v>149</v>
      </c>
    </row>
    <row r="136" s="1" customFormat="1" ht="24" customHeight="1">
      <c r="B136" s="177"/>
      <c r="C136" s="178" t="s">
        <v>193</v>
      </c>
      <c r="D136" s="178" t="s">
        <v>151</v>
      </c>
      <c r="E136" s="179" t="s">
        <v>565</v>
      </c>
      <c r="F136" s="180" t="s">
        <v>566</v>
      </c>
      <c r="G136" s="181" t="s">
        <v>281</v>
      </c>
      <c r="H136" s="182">
        <v>28.800000000000001</v>
      </c>
      <c r="I136" s="183"/>
      <c r="J136" s="184">
        <f>ROUND(I136*H136,2)</f>
        <v>0</v>
      </c>
      <c r="K136" s="180" t="s">
        <v>531</v>
      </c>
      <c r="L136" s="37"/>
      <c r="M136" s="185" t="s">
        <v>1</v>
      </c>
      <c r="N136" s="186" t="s">
        <v>38</v>
      </c>
      <c r="O136" s="73"/>
      <c r="P136" s="187">
        <f>O136*H136</f>
        <v>0</v>
      </c>
      <c r="Q136" s="187">
        <v>0</v>
      </c>
      <c r="R136" s="187">
        <f>Q136*H136</f>
        <v>0</v>
      </c>
      <c r="S136" s="187">
        <v>0</v>
      </c>
      <c r="T136" s="188">
        <f>S136*H136</f>
        <v>0</v>
      </c>
      <c r="AR136" s="189" t="s">
        <v>156</v>
      </c>
      <c r="AT136" s="189" t="s">
        <v>151</v>
      </c>
      <c r="AU136" s="189" t="s">
        <v>83</v>
      </c>
      <c r="AY136" s="18" t="s">
        <v>149</v>
      </c>
      <c r="BE136" s="190">
        <f>IF(N136="základní",J136,0)</f>
        <v>0</v>
      </c>
      <c r="BF136" s="190">
        <f>IF(N136="snížená",J136,0)</f>
        <v>0</v>
      </c>
      <c r="BG136" s="190">
        <f>IF(N136="zákl. přenesená",J136,0)</f>
        <v>0</v>
      </c>
      <c r="BH136" s="190">
        <f>IF(N136="sníž. přenesená",J136,0)</f>
        <v>0</v>
      </c>
      <c r="BI136" s="190">
        <f>IF(N136="nulová",J136,0)</f>
        <v>0</v>
      </c>
      <c r="BJ136" s="18" t="s">
        <v>81</v>
      </c>
      <c r="BK136" s="190">
        <f>ROUND(I136*H136,2)</f>
        <v>0</v>
      </c>
      <c r="BL136" s="18" t="s">
        <v>156</v>
      </c>
      <c r="BM136" s="189" t="s">
        <v>1903</v>
      </c>
    </row>
    <row r="137" s="12" customFormat="1">
      <c r="B137" s="194"/>
      <c r="D137" s="191" t="s">
        <v>160</v>
      </c>
      <c r="E137" s="195" t="s">
        <v>1</v>
      </c>
      <c r="F137" s="196" t="s">
        <v>1904</v>
      </c>
      <c r="H137" s="197">
        <v>28.800000000000001</v>
      </c>
      <c r="I137" s="198"/>
      <c r="L137" s="194"/>
      <c r="M137" s="199"/>
      <c r="N137" s="200"/>
      <c r="O137" s="200"/>
      <c r="P137" s="200"/>
      <c r="Q137" s="200"/>
      <c r="R137" s="200"/>
      <c r="S137" s="200"/>
      <c r="T137" s="201"/>
      <c r="AT137" s="195" t="s">
        <v>160</v>
      </c>
      <c r="AU137" s="195" t="s">
        <v>83</v>
      </c>
      <c r="AV137" s="12" t="s">
        <v>83</v>
      </c>
      <c r="AW137" s="12" t="s">
        <v>30</v>
      </c>
      <c r="AX137" s="12" t="s">
        <v>81</v>
      </c>
      <c r="AY137" s="195" t="s">
        <v>149</v>
      </c>
    </row>
    <row r="138" s="1" customFormat="1" ht="36" customHeight="1">
      <c r="B138" s="177"/>
      <c r="C138" s="178" t="s">
        <v>199</v>
      </c>
      <c r="D138" s="178" t="s">
        <v>151</v>
      </c>
      <c r="E138" s="179" t="s">
        <v>569</v>
      </c>
      <c r="F138" s="180" t="s">
        <v>570</v>
      </c>
      <c r="G138" s="181" t="s">
        <v>174</v>
      </c>
      <c r="H138" s="182">
        <v>27</v>
      </c>
      <c r="I138" s="183"/>
      <c r="J138" s="184">
        <f>ROUND(I138*H138,2)</f>
        <v>0</v>
      </c>
      <c r="K138" s="180" t="s">
        <v>531</v>
      </c>
      <c r="L138" s="37"/>
      <c r="M138" s="185" t="s">
        <v>1</v>
      </c>
      <c r="N138" s="186" t="s">
        <v>38</v>
      </c>
      <c r="O138" s="73"/>
      <c r="P138" s="187">
        <f>O138*H138</f>
        <v>0</v>
      </c>
      <c r="Q138" s="187">
        <v>0</v>
      </c>
      <c r="R138" s="187">
        <f>Q138*H138</f>
        <v>0</v>
      </c>
      <c r="S138" s="187">
        <v>0</v>
      </c>
      <c r="T138" s="188">
        <f>S138*H138</f>
        <v>0</v>
      </c>
      <c r="AR138" s="189" t="s">
        <v>156</v>
      </c>
      <c r="AT138" s="189" t="s">
        <v>151</v>
      </c>
      <c r="AU138" s="189" t="s">
        <v>83</v>
      </c>
      <c r="AY138" s="18" t="s">
        <v>149</v>
      </c>
      <c r="BE138" s="190">
        <f>IF(N138="základní",J138,0)</f>
        <v>0</v>
      </c>
      <c r="BF138" s="190">
        <f>IF(N138="snížená",J138,0)</f>
        <v>0</v>
      </c>
      <c r="BG138" s="190">
        <f>IF(N138="zákl. přenesená",J138,0)</f>
        <v>0</v>
      </c>
      <c r="BH138" s="190">
        <f>IF(N138="sníž. přenesená",J138,0)</f>
        <v>0</v>
      </c>
      <c r="BI138" s="190">
        <f>IF(N138="nulová",J138,0)</f>
        <v>0</v>
      </c>
      <c r="BJ138" s="18" t="s">
        <v>81</v>
      </c>
      <c r="BK138" s="190">
        <f>ROUND(I138*H138,2)</f>
        <v>0</v>
      </c>
      <c r="BL138" s="18" t="s">
        <v>156</v>
      </c>
      <c r="BM138" s="189" t="s">
        <v>1905</v>
      </c>
    </row>
    <row r="139" s="12" customFormat="1">
      <c r="B139" s="194"/>
      <c r="D139" s="191" t="s">
        <v>160</v>
      </c>
      <c r="E139" s="195" t="s">
        <v>1</v>
      </c>
      <c r="F139" s="196" t="s">
        <v>1906</v>
      </c>
      <c r="H139" s="197">
        <v>27</v>
      </c>
      <c r="I139" s="198"/>
      <c r="L139" s="194"/>
      <c r="M139" s="199"/>
      <c r="N139" s="200"/>
      <c r="O139" s="200"/>
      <c r="P139" s="200"/>
      <c r="Q139" s="200"/>
      <c r="R139" s="200"/>
      <c r="S139" s="200"/>
      <c r="T139" s="201"/>
      <c r="AT139" s="195" t="s">
        <v>160</v>
      </c>
      <c r="AU139" s="195" t="s">
        <v>83</v>
      </c>
      <c r="AV139" s="12" t="s">
        <v>83</v>
      </c>
      <c r="AW139" s="12" t="s">
        <v>30</v>
      </c>
      <c r="AX139" s="12" t="s">
        <v>73</v>
      </c>
      <c r="AY139" s="195" t="s">
        <v>149</v>
      </c>
    </row>
    <row r="140" s="13" customFormat="1">
      <c r="B140" s="202"/>
      <c r="D140" s="191" t="s">
        <v>160</v>
      </c>
      <c r="E140" s="203" t="s">
        <v>1</v>
      </c>
      <c r="F140" s="204" t="s">
        <v>187</v>
      </c>
      <c r="H140" s="205">
        <v>27</v>
      </c>
      <c r="I140" s="206"/>
      <c r="L140" s="202"/>
      <c r="M140" s="207"/>
      <c r="N140" s="208"/>
      <c r="O140" s="208"/>
      <c r="P140" s="208"/>
      <c r="Q140" s="208"/>
      <c r="R140" s="208"/>
      <c r="S140" s="208"/>
      <c r="T140" s="209"/>
      <c r="AT140" s="203" t="s">
        <v>160</v>
      </c>
      <c r="AU140" s="203" t="s">
        <v>83</v>
      </c>
      <c r="AV140" s="13" t="s">
        <v>156</v>
      </c>
      <c r="AW140" s="13" t="s">
        <v>30</v>
      </c>
      <c r="AX140" s="13" t="s">
        <v>81</v>
      </c>
      <c r="AY140" s="203" t="s">
        <v>149</v>
      </c>
    </row>
    <row r="141" s="1" customFormat="1" ht="36" customHeight="1">
      <c r="B141" s="177"/>
      <c r="C141" s="178" t="s">
        <v>204</v>
      </c>
      <c r="D141" s="178" t="s">
        <v>151</v>
      </c>
      <c r="E141" s="179" t="s">
        <v>1250</v>
      </c>
      <c r="F141" s="180" t="s">
        <v>1251</v>
      </c>
      <c r="G141" s="181" t="s">
        <v>174</v>
      </c>
      <c r="H141" s="182">
        <v>68.799999999999997</v>
      </c>
      <c r="I141" s="183"/>
      <c r="J141" s="184">
        <f>ROUND(I141*H141,2)</f>
        <v>0</v>
      </c>
      <c r="K141" s="180" t="s">
        <v>531</v>
      </c>
      <c r="L141" s="37"/>
      <c r="M141" s="185" t="s">
        <v>1</v>
      </c>
      <c r="N141" s="186" t="s">
        <v>38</v>
      </c>
      <c r="O141" s="73"/>
      <c r="P141" s="187">
        <f>O141*H141</f>
        <v>0</v>
      </c>
      <c r="Q141" s="187">
        <v>0</v>
      </c>
      <c r="R141" s="187">
        <f>Q141*H141</f>
        <v>0</v>
      </c>
      <c r="S141" s="187">
        <v>0</v>
      </c>
      <c r="T141" s="188">
        <f>S141*H141</f>
        <v>0</v>
      </c>
      <c r="AR141" s="189" t="s">
        <v>156</v>
      </c>
      <c r="AT141" s="189" t="s">
        <v>151</v>
      </c>
      <c r="AU141" s="189" t="s">
        <v>83</v>
      </c>
      <c r="AY141" s="18" t="s">
        <v>149</v>
      </c>
      <c r="BE141" s="190">
        <f>IF(N141="základní",J141,0)</f>
        <v>0</v>
      </c>
      <c r="BF141" s="190">
        <f>IF(N141="snížená",J141,0)</f>
        <v>0</v>
      </c>
      <c r="BG141" s="190">
        <f>IF(N141="zákl. přenesená",J141,0)</f>
        <v>0</v>
      </c>
      <c r="BH141" s="190">
        <f>IF(N141="sníž. přenesená",J141,0)</f>
        <v>0</v>
      </c>
      <c r="BI141" s="190">
        <f>IF(N141="nulová",J141,0)</f>
        <v>0</v>
      </c>
      <c r="BJ141" s="18" t="s">
        <v>81</v>
      </c>
      <c r="BK141" s="190">
        <f>ROUND(I141*H141,2)</f>
        <v>0</v>
      </c>
      <c r="BL141" s="18" t="s">
        <v>156</v>
      </c>
      <c r="BM141" s="189" t="s">
        <v>1907</v>
      </c>
    </row>
    <row r="142" s="14" customFormat="1">
      <c r="B142" s="224"/>
      <c r="D142" s="191" t="s">
        <v>160</v>
      </c>
      <c r="E142" s="225" t="s">
        <v>1</v>
      </c>
      <c r="F142" s="226" t="s">
        <v>1908</v>
      </c>
      <c r="H142" s="225" t="s">
        <v>1</v>
      </c>
      <c r="I142" s="227"/>
      <c r="L142" s="224"/>
      <c r="M142" s="228"/>
      <c r="N142" s="229"/>
      <c r="O142" s="229"/>
      <c r="P142" s="229"/>
      <c r="Q142" s="229"/>
      <c r="R142" s="229"/>
      <c r="S142" s="229"/>
      <c r="T142" s="230"/>
      <c r="AT142" s="225" t="s">
        <v>160</v>
      </c>
      <c r="AU142" s="225" t="s">
        <v>83</v>
      </c>
      <c r="AV142" s="14" t="s">
        <v>81</v>
      </c>
      <c r="AW142" s="14" t="s">
        <v>30</v>
      </c>
      <c r="AX142" s="14" t="s">
        <v>73</v>
      </c>
      <c r="AY142" s="225" t="s">
        <v>149</v>
      </c>
    </row>
    <row r="143" s="12" customFormat="1">
      <c r="B143" s="194"/>
      <c r="D143" s="191" t="s">
        <v>160</v>
      </c>
      <c r="E143" s="195" t="s">
        <v>1</v>
      </c>
      <c r="F143" s="196" t="s">
        <v>1909</v>
      </c>
      <c r="H143" s="197">
        <v>4.7999999999999998</v>
      </c>
      <c r="I143" s="198"/>
      <c r="L143" s="194"/>
      <c r="M143" s="199"/>
      <c r="N143" s="200"/>
      <c r="O143" s="200"/>
      <c r="P143" s="200"/>
      <c r="Q143" s="200"/>
      <c r="R143" s="200"/>
      <c r="S143" s="200"/>
      <c r="T143" s="201"/>
      <c r="AT143" s="195" t="s">
        <v>160</v>
      </c>
      <c r="AU143" s="195" t="s">
        <v>83</v>
      </c>
      <c r="AV143" s="12" t="s">
        <v>83</v>
      </c>
      <c r="AW143" s="12" t="s">
        <v>30</v>
      </c>
      <c r="AX143" s="12" t="s">
        <v>73</v>
      </c>
      <c r="AY143" s="195" t="s">
        <v>149</v>
      </c>
    </row>
    <row r="144" s="12" customFormat="1">
      <c r="B144" s="194"/>
      <c r="D144" s="191" t="s">
        <v>160</v>
      </c>
      <c r="E144" s="195" t="s">
        <v>1</v>
      </c>
      <c r="F144" s="196" t="s">
        <v>1910</v>
      </c>
      <c r="H144" s="197">
        <v>28</v>
      </c>
      <c r="I144" s="198"/>
      <c r="L144" s="194"/>
      <c r="M144" s="199"/>
      <c r="N144" s="200"/>
      <c r="O144" s="200"/>
      <c r="P144" s="200"/>
      <c r="Q144" s="200"/>
      <c r="R144" s="200"/>
      <c r="S144" s="200"/>
      <c r="T144" s="201"/>
      <c r="AT144" s="195" t="s">
        <v>160</v>
      </c>
      <c r="AU144" s="195" t="s">
        <v>83</v>
      </c>
      <c r="AV144" s="12" t="s">
        <v>83</v>
      </c>
      <c r="AW144" s="12" t="s">
        <v>30</v>
      </c>
      <c r="AX144" s="12" t="s">
        <v>73</v>
      </c>
      <c r="AY144" s="195" t="s">
        <v>149</v>
      </c>
    </row>
    <row r="145" s="12" customFormat="1">
      <c r="B145" s="194"/>
      <c r="D145" s="191" t="s">
        <v>160</v>
      </c>
      <c r="E145" s="195" t="s">
        <v>1</v>
      </c>
      <c r="F145" s="196" t="s">
        <v>1911</v>
      </c>
      <c r="H145" s="197">
        <v>5.5999999999999996</v>
      </c>
      <c r="I145" s="198"/>
      <c r="L145" s="194"/>
      <c r="M145" s="199"/>
      <c r="N145" s="200"/>
      <c r="O145" s="200"/>
      <c r="P145" s="200"/>
      <c r="Q145" s="200"/>
      <c r="R145" s="200"/>
      <c r="S145" s="200"/>
      <c r="T145" s="201"/>
      <c r="AT145" s="195" t="s">
        <v>160</v>
      </c>
      <c r="AU145" s="195" t="s">
        <v>83</v>
      </c>
      <c r="AV145" s="12" t="s">
        <v>83</v>
      </c>
      <c r="AW145" s="12" t="s">
        <v>30</v>
      </c>
      <c r="AX145" s="12" t="s">
        <v>73</v>
      </c>
      <c r="AY145" s="195" t="s">
        <v>149</v>
      </c>
    </row>
    <row r="146" s="12" customFormat="1">
      <c r="B146" s="194"/>
      <c r="D146" s="191" t="s">
        <v>160</v>
      </c>
      <c r="E146" s="195" t="s">
        <v>1</v>
      </c>
      <c r="F146" s="196" t="s">
        <v>1912</v>
      </c>
      <c r="H146" s="197">
        <v>20.800000000000001</v>
      </c>
      <c r="I146" s="198"/>
      <c r="L146" s="194"/>
      <c r="M146" s="199"/>
      <c r="N146" s="200"/>
      <c r="O146" s="200"/>
      <c r="P146" s="200"/>
      <c r="Q146" s="200"/>
      <c r="R146" s="200"/>
      <c r="S146" s="200"/>
      <c r="T146" s="201"/>
      <c r="AT146" s="195" t="s">
        <v>160</v>
      </c>
      <c r="AU146" s="195" t="s">
        <v>83</v>
      </c>
      <c r="AV146" s="12" t="s">
        <v>83</v>
      </c>
      <c r="AW146" s="12" t="s">
        <v>30</v>
      </c>
      <c r="AX146" s="12" t="s">
        <v>73</v>
      </c>
      <c r="AY146" s="195" t="s">
        <v>149</v>
      </c>
    </row>
    <row r="147" s="12" customFormat="1">
      <c r="B147" s="194"/>
      <c r="D147" s="191" t="s">
        <v>160</v>
      </c>
      <c r="E147" s="195" t="s">
        <v>1</v>
      </c>
      <c r="F147" s="196" t="s">
        <v>1913</v>
      </c>
      <c r="H147" s="197">
        <v>5.5999999999999996</v>
      </c>
      <c r="I147" s="198"/>
      <c r="L147" s="194"/>
      <c r="M147" s="199"/>
      <c r="N147" s="200"/>
      <c r="O147" s="200"/>
      <c r="P147" s="200"/>
      <c r="Q147" s="200"/>
      <c r="R147" s="200"/>
      <c r="S147" s="200"/>
      <c r="T147" s="201"/>
      <c r="AT147" s="195" t="s">
        <v>160</v>
      </c>
      <c r="AU147" s="195" t="s">
        <v>83</v>
      </c>
      <c r="AV147" s="12" t="s">
        <v>83</v>
      </c>
      <c r="AW147" s="12" t="s">
        <v>30</v>
      </c>
      <c r="AX147" s="12" t="s">
        <v>73</v>
      </c>
      <c r="AY147" s="195" t="s">
        <v>149</v>
      </c>
    </row>
    <row r="148" s="12" customFormat="1">
      <c r="B148" s="194"/>
      <c r="D148" s="191" t="s">
        <v>160</v>
      </c>
      <c r="E148" s="195" t="s">
        <v>1</v>
      </c>
      <c r="F148" s="196" t="s">
        <v>1914</v>
      </c>
      <c r="H148" s="197">
        <v>5.5999999999999996</v>
      </c>
      <c r="I148" s="198"/>
      <c r="L148" s="194"/>
      <c r="M148" s="199"/>
      <c r="N148" s="200"/>
      <c r="O148" s="200"/>
      <c r="P148" s="200"/>
      <c r="Q148" s="200"/>
      <c r="R148" s="200"/>
      <c r="S148" s="200"/>
      <c r="T148" s="201"/>
      <c r="AT148" s="195" t="s">
        <v>160</v>
      </c>
      <c r="AU148" s="195" t="s">
        <v>83</v>
      </c>
      <c r="AV148" s="12" t="s">
        <v>83</v>
      </c>
      <c r="AW148" s="12" t="s">
        <v>30</v>
      </c>
      <c r="AX148" s="12" t="s">
        <v>73</v>
      </c>
      <c r="AY148" s="195" t="s">
        <v>149</v>
      </c>
    </row>
    <row r="149" s="12" customFormat="1">
      <c r="B149" s="194"/>
      <c r="D149" s="191" t="s">
        <v>160</v>
      </c>
      <c r="E149" s="195" t="s">
        <v>1</v>
      </c>
      <c r="F149" s="196" t="s">
        <v>1915</v>
      </c>
      <c r="H149" s="197">
        <v>5.5999999999999996</v>
      </c>
      <c r="I149" s="198"/>
      <c r="L149" s="194"/>
      <c r="M149" s="199"/>
      <c r="N149" s="200"/>
      <c r="O149" s="200"/>
      <c r="P149" s="200"/>
      <c r="Q149" s="200"/>
      <c r="R149" s="200"/>
      <c r="S149" s="200"/>
      <c r="T149" s="201"/>
      <c r="AT149" s="195" t="s">
        <v>160</v>
      </c>
      <c r="AU149" s="195" t="s">
        <v>83</v>
      </c>
      <c r="AV149" s="12" t="s">
        <v>83</v>
      </c>
      <c r="AW149" s="12" t="s">
        <v>30</v>
      </c>
      <c r="AX149" s="12" t="s">
        <v>73</v>
      </c>
      <c r="AY149" s="195" t="s">
        <v>149</v>
      </c>
    </row>
    <row r="150" s="12" customFormat="1">
      <c r="B150" s="194"/>
      <c r="D150" s="191" t="s">
        <v>160</v>
      </c>
      <c r="E150" s="195" t="s">
        <v>1</v>
      </c>
      <c r="F150" s="196" t="s">
        <v>1916</v>
      </c>
      <c r="H150" s="197">
        <v>5.5999999999999996</v>
      </c>
      <c r="I150" s="198"/>
      <c r="L150" s="194"/>
      <c r="M150" s="199"/>
      <c r="N150" s="200"/>
      <c r="O150" s="200"/>
      <c r="P150" s="200"/>
      <c r="Q150" s="200"/>
      <c r="R150" s="200"/>
      <c r="S150" s="200"/>
      <c r="T150" s="201"/>
      <c r="AT150" s="195" t="s">
        <v>160</v>
      </c>
      <c r="AU150" s="195" t="s">
        <v>83</v>
      </c>
      <c r="AV150" s="12" t="s">
        <v>83</v>
      </c>
      <c r="AW150" s="12" t="s">
        <v>30</v>
      </c>
      <c r="AX150" s="12" t="s">
        <v>73</v>
      </c>
      <c r="AY150" s="195" t="s">
        <v>149</v>
      </c>
    </row>
    <row r="151" s="12" customFormat="1">
      <c r="B151" s="194"/>
      <c r="D151" s="191" t="s">
        <v>160</v>
      </c>
      <c r="E151" s="195" t="s">
        <v>1</v>
      </c>
      <c r="F151" s="196" t="s">
        <v>1917</v>
      </c>
      <c r="H151" s="197">
        <v>5.5999999999999996</v>
      </c>
      <c r="I151" s="198"/>
      <c r="L151" s="194"/>
      <c r="M151" s="199"/>
      <c r="N151" s="200"/>
      <c r="O151" s="200"/>
      <c r="P151" s="200"/>
      <c r="Q151" s="200"/>
      <c r="R151" s="200"/>
      <c r="S151" s="200"/>
      <c r="T151" s="201"/>
      <c r="AT151" s="195" t="s">
        <v>160</v>
      </c>
      <c r="AU151" s="195" t="s">
        <v>83</v>
      </c>
      <c r="AV151" s="12" t="s">
        <v>83</v>
      </c>
      <c r="AW151" s="12" t="s">
        <v>30</v>
      </c>
      <c r="AX151" s="12" t="s">
        <v>73</v>
      </c>
      <c r="AY151" s="195" t="s">
        <v>149</v>
      </c>
    </row>
    <row r="152" s="12" customFormat="1">
      <c r="B152" s="194"/>
      <c r="D152" s="191" t="s">
        <v>160</v>
      </c>
      <c r="E152" s="195" t="s">
        <v>1</v>
      </c>
      <c r="F152" s="196" t="s">
        <v>1918</v>
      </c>
      <c r="H152" s="197">
        <v>5.5999999999999996</v>
      </c>
      <c r="I152" s="198"/>
      <c r="L152" s="194"/>
      <c r="M152" s="199"/>
      <c r="N152" s="200"/>
      <c r="O152" s="200"/>
      <c r="P152" s="200"/>
      <c r="Q152" s="200"/>
      <c r="R152" s="200"/>
      <c r="S152" s="200"/>
      <c r="T152" s="201"/>
      <c r="AT152" s="195" t="s">
        <v>160</v>
      </c>
      <c r="AU152" s="195" t="s">
        <v>83</v>
      </c>
      <c r="AV152" s="12" t="s">
        <v>83</v>
      </c>
      <c r="AW152" s="12" t="s">
        <v>30</v>
      </c>
      <c r="AX152" s="12" t="s">
        <v>73</v>
      </c>
      <c r="AY152" s="195" t="s">
        <v>149</v>
      </c>
    </row>
    <row r="153" s="12" customFormat="1">
      <c r="B153" s="194"/>
      <c r="D153" s="191" t="s">
        <v>160</v>
      </c>
      <c r="E153" s="195" t="s">
        <v>1</v>
      </c>
      <c r="F153" s="196" t="s">
        <v>1919</v>
      </c>
      <c r="H153" s="197">
        <v>5.5999999999999996</v>
      </c>
      <c r="I153" s="198"/>
      <c r="L153" s="194"/>
      <c r="M153" s="199"/>
      <c r="N153" s="200"/>
      <c r="O153" s="200"/>
      <c r="P153" s="200"/>
      <c r="Q153" s="200"/>
      <c r="R153" s="200"/>
      <c r="S153" s="200"/>
      <c r="T153" s="201"/>
      <c r="AT153" s="195" t="s">
        <v>160</v>
      </c>
      <c r="AU153" s="195" t="s">
        <v>83</v>
      </c>
      <c r="AV153" s="12" t="s">
        <v>83</v>
      </c>
      <c r="AW153" s="12" t="s">
        <v>30</v>
      </c>
      <c r="AX153" s="12" t="s">
        <v>73</v>
      </c>
      <c r="AY153" s="195" t="s">
        <v>149</v>
      </c>
    </row>
    <row r="154" s="12" customFormat="1">
      <c r="B154" s="194"/>
      <c r="D154" s="191" t="s">
        <v>160</v>
      </c>
      <c r="E154" s="195" t="s">
        <v>1</v>
      </c>
      <c r="F154" s="196" t="s">
        <v>1920</v>
      </c>
      <c r="H154" s="197">
        <v>5.5999999999999996</v>
      </c>
      <c r="I154" s="198"/>
      <c r="L154" s="194"/>
      <c r="M154" s="199"/>
      <c r="N154" s="200"/>
      <c r="O154" s="200"/>
      <c r="P154" s="200"/>
      <c r="Q154" s="200"/>
      <c r="R154" s="200"/>
      <c r="S154" s="200"/>
      <c r="T154" s="201"/>
      <c r="AT154" s="195" t="s">
        <v>160</v>
      </c>
      <c r="AU154" s="195" t="s">
        <v>83</v>
      </c>
      <c r="AV154" s="12" t="s">
        <v>83</v>
      </c>
      <c r="AW154" s="12" t="s">
        <v>30</v>
      </c>
      <c r="AX154" s="12" t="s">
        <v>73</v>
      </c>
      <c r="AY154" s="195" t="s">
        <v>149</v>
      </c>
    </row>
    <row r="155" s="12" customFormat="1">
      <c r="B155" s="194"/>
      <c r="D155" s="191" t="s">
        <v>160</v>
      </c>
      <c r="E155" s="195" t="s">
        <v>1</v>
      </c>
      <c r="F155" s="196" t="s">
        <v>1921</v>
      </c>
      <c r="H155" s="197">
        <v>5.5999999999999996</v>
      </c>
      <c r="I155" s="198"/>
      <c r="L155" s="194"/>
      <c r="M155" s="199"/>
      <c r="N155" s="200"/>
      <c r="O155" s="200"/>
      <c r="P155" s="200"/>
      <c r="Q155" s="200"/>
      <c r="R155" s="200"/>
      <c r="S155" s="200"/>
      <c r="T155" s="201"/>
      <c r="AT155" s="195" t="s">
        <v>160</v>
      </c>
      <c r="AU155" s="195" t="s">
        <v>83</v>
      </c>
      <c r="AV155" s="12" t="s">
        <v>83</v>
      </c>
      <c r="AW155" s="12" t="s">
        <v>30</v>
      </c>
      <c r="AX155" s="12" t="s">
        <v>73</v>
      </c>
      <c r="AY155" s="195" t="s">
        <v>149</v>
      </c>
    </row>
    <row r="156" s="12" customFormat="1">
      <c r="B156" s="194"/>
      <c r="D156" s="191" t="s">
        <v>160</v>
      </c>
      <c r="E156" s="195" t="s">
        <v>1</v>
      </c>
      <c r="F156" s="196" t="s">
        <v>1922</v>
      </c>
      <c r="H156" s="197">
        <v>5.5999999999999996</v>
      </c>
      <c r="I156" s="198"/>
      <c r="L156" s="194"/>
      <c r="M156" s="199"/>
      <c r="N156" s="200"/>
      <c r="O156" s="200"/>
      <c r="P156" s="200"/>
      <c r="Q156" s="200"/>
      <c r="R156" s="200"/>
      <c r="S156" s="200"/>
      <c r="T156" s="201"/>
      <c r="AT156" s="195" t="s">
        <v>160</v>
      </c>
      <c r="AU156" s="195" t="s">
        <v>83</v>
      </c>
      <c r="AV156" s="12" t="s">
        <v>83</v>
      </c>
      <c r="AW156" s="12" t="s">
        <v>30</v>
      </c>
      <c r="AX156" s="12" t="s">
        <v>73</v>
      </c>
      <c r="AY156" s="195" t="s">
        <v>149</v>
      </c>
    </row>
    <row r="157" s="12" customFormat="1">
      <c r="B157" s="194"/>
      <c r="D157" s="191" t="s">
        <v>160</v>
      </c>
      <c r="E157" s="195" t="s">
        <v>1</v>
      </c>
      <c r="F157" s="196" t="s">
        <v>1923</v>
      </c>
      <c r="H157" s="197">
        <v>5.5999999999999996</v>
      </c>
      <c r="I157" s="198"/>
      <c r="L157" s="194"/>
      <c r="M157" s="199"/>
      <c r="N157" s="200"/>
      <c r="O157" s="200"/>
      <c r="P157" s="200"/>
      <c r="Q157" s="200"/>
      <c r="R157" s="200"/>
      <c r="S157" s="200"/>
      <c r="T157" s="201"/>
      <c r="AT157" s="195" t="s">
        <v>160</v>
      </c>
      <c r="AU157" s="195" t="s">
        <v>83</v>
      </c>
      <c r="AV157" s="12" t="s">
        <v>83</v>
      </c>
      <c r="AW157" s="12" t="s">
        <v>30</v>
      </c>
      <c r="AX157" s="12" t="s">
        <v>73</v>
      </c>
      <c r="AY157" s="195" t="s">
        <v>149</v>
      </c>
    </row>
    <row r="158" s="12" customFormat="1">
      <c r="B158" s="194"/>
      <c r="D158" s="191" t="s">
        <v>160</v>
      </c>
      <c r="E158" s="195" t="s">
        <v>1</v>
      </c>
      <c r="F158" s="196" t="s">
        <v>1924</v>
      </c>
      <c r="H158" s="197">
        <v>5.5999999999999996</v>
      </c>
      <c r="I158" s="198"/>
      <c r="L158" s="194"/>
      <c r="M158" s="199"/>
      <c r="N158" s="200"/>
      <c r="O158" s="200"/>
      <c r="P158" s="200"/>
      <c r="Q158" s="200"/>
      <c r="R158" s="200"/>
      <c r="S158" s="200"/>
      <c r="T158" s="201"/>
      <c r="AT158" s="195" t="s">
        <v>160</v>
      </c>
      <c r="AU158" s="195" t="s">
        <v>83</v>
      </c>
      <c r="AV158" s="12" t="s">
        <v>83</v>
      </c>
      <c r="AW158" s="12" t="s">
        <v>30</v>
      </c>
      <c r="AX158" s="12" t="s">
        <v>73</v>
      </c>
      <c r="AY158" s="195" t="s">
        <v>149</v>
      </c>
    </row>
    <row r="159" s="12" customFormat="1">
      <c r="B159" s="194"/>
      <c r="D159" s="191" t="s">
        <v>160</v>
      </c>
      <c r="E159" s="195" t="s">
        <v>1</v>
      </c>
      <c r="F159" s="196" t="s">
        <v>1925</v>
      </c>
      <c r="H159" s="197">
        <v>5.5999999999999996</v>
      </c>
      <c r="I159" s="198"/>
      <c r="L159" s="194"/>
      <c r="M159" s="199"/>
      <c r="N159" s="200"/>
      <c r="O159" s="200"/>
      <c r="P159" s="200"/>
      <c r="Q159" s="200"/>
      <c r="R159" s="200"/>
      <c r="S159" s="200"/>
      <c r="T159" s="201"/>
      <c r="AT159" s="195" t="s">
        <v>160</v>
      </c>
      <c r="AU159" s="195" t="s">
        <v>83</v>
      </c>
      <c r="AV159" s="12" t="s">
        <v>83</v>
      </c>
      <c r="AW159" s="12" t="s">
        <v>30</v>
      </c>
      <c r="AX159" s="12" t="s">
        <v>73</v>
      </c>
      <c r="AY159" s="195" t="s">
        <v>149</v>
      </c>
    </row>
    <row r="160" s="12" customFormat="1">
      <c r="B160" s="194"/>
      <c r="D160" s="191" t="s">
        <v>160</v>
      </c>
      <c r="E160" s="195" t="s">
        <v>1</v>
      </c>
      <c r="F160" s="196" t="s">
        <v>1926</v>
      </c>
      <c r="H160" s="197">
        <v>5.5999999999999996</v>
      </c>
      <c r="I160" s="198"/>
      <c r="L160" s="194"/>
      <c r="M160" s="199"/>
      <c r="N160" s="200"/>
      <c r="O160" s="200"/>
      <c r="P160" s="200"/>
      <c r="Q160" s="200"/>
      <c r="R160" s="200"/>
      <c r="S160" s="200"/>
      <c r="T160" s="201"/>
      <c r="AT160" s="195" t="s">
        <v>160</v>
      </c>
      <c r="AU160" s="195" t="s">
        <v>83</v>
      </c>
      <c r="AV160" s="12" t="s">
        <v>83</v>
      </c>
      <c r="AW160" s="12" t="s">
        <v>30</v>
      </c>
      <c r="AX160" s="12" t="s">
        <v>73</v>
      </c>
      <c r="AY160" s="195" t="s">
        <v>149</v>
      </c>
    </row>
    <row r="161" s="13" customFormat="1">
      <c r="B161" s="202"/>
      <c r="D161" s="191" t="s">
        <v>160</v>
      </c>
      <c r="E161" s="203" t="s">
        <v>1</v>
      </c>
      <c r="F161" s="204" t="s">
        <v>187</v>
      </c>
      <c r="H161" s="205">
        <v>137.59999999999994</v>
      </c>
      <c r="I161" s="206"/>
      <c r="L161" s="202"/>
      <c r="M161" s="207"/>
      <c r="N161" s="208"/>
      <c r="O161" s="208"/>
      <c r="P161" s="208"/>
      <c r="Q161" s="208"/>
      <c r="R161" s="208"/>
      <c r="S161" s="208"/>
      <c r="T161" s="209"/>
      <c r="AT161" s="203" t="s">
        <v>160</v>
      </c>
      <c r="AU161" s="203" t="s">
        <v>83</v>
      </c>
      <c r="AV161" s="13" t="s">
        <v>156</v>
      </c>
      <c r="AW161" s="13" t="s">
        <v>30</v>
      </c>
      <c r="AX161" s="13" t="s">
        <v>73</v>
      </c>
      <c r="AY161" s="203" t="s">
        <v>149</v>
      </c>
    </row>
    <row r="162" s="12" customFormat="1">
      <c r="B162" s="194"/>
      <c r="D162" s="191" t="s">
        <v>160</v>
      </c>
      <c r="E162" s="195" t="s">
        <v>1</v>
      </c>
      <c r="F162" s="196" t="s">
        <v>1927</v>
      </c>
      <c r="H162" s="197">
        <v>68.799999999999997</v>
      </c>
      <c r="I162" s="198"/>
      <c r="L162" s="194"/>
      <c r="M162" s="199"/>
      <c r="N162" s="200"/>
      <c r="O162" s="200"/>
      <c r="P162" s="200"/>
      <c r="Q162" s="200"/>
      <c r="R162" s="200"/>
      <c r="S162" s="200"/>
      <c r="T162" s="201"/>
      <c r="AT162" s="195" t="s">
        <v>160</v>
      </c>
      <c r="AU162" s="195" t="s">
        <v>83</v>
      </c>
      <c r="AV162" s="12" t="s">
        <v>83</v>
      </c>
      <c r="AW162" s="12" t="s">
        <v>30</v>
      </c>
      <c r="AX162" s="12" t="s">
        <v>81</v>
      </c>
      <c r="AY162" s="195" t="s">
        <v>149</v>
      </c>
    </row>
    <row r="163" s="1" customFormat="1" ht="36" customHeight="1">
      <c r="B163" s="177"/>
      <c r="C163" s="178" t="s">
        <v>211</v>
      </c>
      <c r="D163" s="178" t="s">
        <v>151</v>
      </c>
      <c r="E163" s="179" t="s">
        <v>1261</v>
      </c>
      <c r="F163" s="180" t="s">
        <v>1262</v>
      </c>
      <c r="G163" s="181" t="s">
        <v>174</v>
      </c>
      <c r="H163" s="182">
        <v>68.799999999999997</v>
      </c>
      <c r="I163" s="183"/>
      <c r="J163" s="184">
        <f>ROUND(I163*H163,2)</f>
        <v>0</v>
      </c>
      <c r="K163" s="180" t="s">
        <v>531</v>
      </c>
      <c r="L163" s="37"/>
      <c r="M163" s="185" t="s">
        <v>1</v>
      </c>
      <c r="N163" s="186" t="s">
        <v>38</v>
      </c>
      <c r="O163" s="73"/>
      <c r="P163" s="187">
        <f>O163*H163</f>
        <v>0</v>
      </c>
      <c r="Q163" s="187">
        <v>0</v>
      </c>
      <c r="R163" s="187">
        <f>Q163*H163</f>
        <v>0</v>
      </c>
      <c r="S163" s="187">
        <v>0</v>
      </c>
      <c r="T163" s="188">
        <f>S163*H163</f>
        <v>0</v>
      </c>
      <c r="AR163" s="189" t="s">
        <v>156</v>
      </c>
      <c r="AT163" s="189" t="s">
        <v>151</v>
      </c>
      <c r="AU163" s="189" t="s">
        <v>83</v>
      </c>
      <c r="AY163" s="18" t="s">
        <v>149</v>
      </c>
      <c r="BE163" s="190">
        <f>IF(N163="základní",J163,0)</f>
        <v>0</v>
      </c>
      <c r="BF163" s="190">
        <f>IF(N163="snížená",J163,0)</f>
        <v>0</v>
      </c>
      <c r="BG163" s="190">
        <f>IF(N163="zákl. přenesená",J163,0)</f>
        <v>0</v>
      </c>
      <c r="BH163" s="190">
        <f>IF(N163="sníž. přenesená",J163,0)</f>
        <v>0</v>
      </c>
      <c r="BI163" s="190">
        <f>IF(N163="nulová",J163,0)</f>
        <v>0</v>
      </c>
      <c r="BJ163" s="18" t="s">
        <v>81</v>
      </c>
      <c r="BK163" s="190">
        <f>ROUND(I163*H163,2)</f>
        <v>0</v>
      </c>
      <c r="BL163" s="18" t="s">
        <v>156</v>
      </c>
      <c r="BM163" s="189" t="s">
        <v>1928</v>
      </c>
    </row>
    <row r="164" s="12" customFormat="1">
      <c r="B164" s="194"/>
      <c r="D164" s="191" t="s">
        <v>160</v>
      </c>
      <c r="E164" s="195" t="s">
        <v>1</v>
      </c>
      <c r="F164" s="196" t="s">
        <v>1929</v>
      </c>
      <c r="H164" s="197">
        <v>68.799999999999997</v>
      </c>
      <c r="I164" s="198"/>
      <c r="L164" s="194"/>
      <c r="M164" s="199"/>
      <c r="N164" s="200"/>
      <c r="O164" s="200"/>
      <c r="P164" s="200"/>
      <c r="Q164" s="200"/>
      <c r="R164" s="200"/>
      <c r="S164" s="200"/>
      <c r="T164" s="201"/>
      <c r="AT164" s="195" t="s">
        <v>160</v>
      </c>
      <c r="AU164" s="195" t="s">
        <v>83</v>
      </c>
      <c r="AV164" s="12" t="s">
        <v>83</v>
      </c>
      <c r="AW164" s="12" t="s">
        <v>30</v>
      </c>
      <c r="AX164" s="12" t="s">
        <v>81</v>
      </c>
      <c r="AY164" s="195" t="s">
        <v>149</v>
      </c>
    </row>
    <row r="165" s="1" customFormat="1" ht="48" customHeight="1">
      <c r="B165" s="177"/>
      <c r="C165" s="178" t="s">
        <v>216</v>
      </c>
      <c r="D165" s="178" t="s">
        <v>151</v>
      </c>
      <c r="E165" s="179" t="s">
        <v>609</v>
      </c>
      <c r="F165" s="180" t="s">
        <v>610</v>
      </c>
      <c r="G165" s="181" t="s">
        <v>174</v>
      </c>
      <c r="H165" s="182">
        <v>34.399999999999999</v>
      </c>
      <c r="I165" s="183"/>
      <c r="J165" s="184">
        <f>ROUND(I165*H165,2)</f>
        <v>0</v>
      </c>
      <c r="K165" s="180" t="s">
        <v>531</v>
      </c>
      <c r="L165" s="37"/>
      <c r="M165" s="185" t="s">
        <v>1</v>
      </c>
      <c r="N165" s="186" t="s">
        <v>38</v>
      </c>
      <c r="O165" s="73"/>
      <c r="P165" s="187">
        <f>O165*H165</f>
        <v>0</v>
      </c>
      <c r="Q165" s="187">
        <v>0</v>
      </c>
      <c r="R165" s="187">
        <f>Q165*H165</f>
        <v>0</v>
      </c>
      <c r="S165" s="187">
        <v>0</v>
      </c>
      <c r="T165" s="188">
        <f>S165*H165</f>
        <v>0</v>
      </c>
      <c r="AR165" s="189" t="s">
        <v>156</v>
      </c>
      <c r="AT165" s="189" t="s">
        <v>151</v>
      </c>
      <c r="AU165" s="189" t="s">
        <v>83</v>
      </c>
      <c r="AY165" s="18" t="s">
        <v>149</v>
      </c>
      <c r="BE165" s="190">
        <f>IF(N165="základní",J165,0)</f>
        <v>0</v>
      </c>
      <c r="BF165" s="190">
        <f>IF(N165="snížená",J165,0)</f>
        <v>0</v>
      </c>
      <c r="BG165" s="190">
        <f>IF(N165="zákl. přenesená",J165,0)</f>
        <v>0</v>
      </c>
      <c r="BH165" s="190">
        <f>IF(N165="sníž. přenesená",J165,0)</f>
        <v>0</v>
      </c>
      <c r="BI165" s="190">
        <f>IF(N165="nulová",J165,0)</f>
        <v>0</v>
      </c>
      <c r="BJ165" s="18" t="s">
        <v>81</v>
      </c>
      <c r="BK165" s="190">
        <f>ROUND(I165*H165,2)</f>
        <v>0</v>
      </c>
      <c r="BL165" s="18" t="s">
        <v>156</v>
      </c>
      <c r="BM165" s="189" t="s">
        <v>1930</v>
      </c>
    </row>
    <row r="166" s="12" customFormat="1">
      <c r="B166" s="194"/>
      <c r="D166" s="191" t="s">
        <v>160</v>
      </c>
      <c r="E166" s="195" t="s">
        <v>1</v>
      </c>
      <c r="F166" s="196" t="s">
        <v>1931</v>
      </c>
      <c r="H166" s="197">
        <v>34.399999999999999</v>
      </c>
      <c r="I166" s="198"/>
      <c r="L166" s="194"/>
      <c r="M166" s="199"/>
      <c r="N166" s="200"/>
      <c r="O166" s="200"/>
      <c r="P166" s="200"/>
      <c r="Q166" s="200"/>
      <c r="R166" s="200"/>
      <c r="S166" s="200"/>
      <c r="T166" s="201"/>
      <c r="AT166" s="195" t="s">
        <v>160</v>
      </c>
      <c r="AU166" s="195" t="s">
        <v>83</v>
      </c>
      <c r="AV166" s="12" t="s">
        <v>83</v>
      </c>
      <c r="AW166" s="12" t="s">
        <v>30</v>
      </c>
      <c r="AX166" s="12" t="s">
        <v>81</v>
      </c>
      <c r="AY166" s="195" t="s">
        <v>149</v>
      </c>
    </row>
    <row r="167" s="1" customFormat="1" ht="36" customHeight="1">
      <c r="B167" s="177"/>
      <c r="C167" s="178" t="s">
        <v>222</v>
      </c>
      <c r="D167" s="178" t="s">
        <v>151</v>
      </c>
      <c r="E167" s="179" t="s">
        <v>938</v>
      </c>
      <c r="F167" s="180" t="s">
        <v>939</v>
      </c>
      <c r="G167" s="181" t="s">
        <v>154</v>
      </c>
      <c r="H167" s="182">
        <v>275.19999999999999</v>
      </c>
      <c r="I167" s="183"/>
      <c r="J167" s="184">
        <f>ROUND(I167*H167,2)</f>
        <v>0</v>
      </c>
      <c r="K167" s="180" t="s">
        <v>531</v>
      </c>
      <c r="L167" s="37"/>
      <c r="M167" s="185" t="s">
        <v>1</v>
      </c>
      <c r="N167" s="186" t="s">
        <v>38</v>
      </c>
      <c r="O167" s="73"/>
      <c r="P167" s="187">
        <f>O167*H167</f>
        <v>0</v>
      </c>
      <c r="Q167" s="187">
        <v>0.00084000000000000003</v>
      </c>
      <c r="R167" s="187">
        <f>Q167*H167</f>
        <v>0.23116800000000001</v>
      </c>
      <c r="S167" s="187">
        <v>0</v>
      </c>
      <c r="T167" s="188">
        <f>S167*H167</f>
        <v>0</v>
      </c>
      <c r="AR167" s="189" t="s">
        <v>156</v>
      </c>
      <c r="AT167" s="189" t="s">
        <v>151</v>
      </c>
      <c r="AU167" s="189" t="s">
        <v>83</v>
      </c>
      <c r="AY167" s="18" t="s">
        <v>149</v>
      </c>
      <c r="BE167" s="190">
        <f>IF(N167="základní",J167,0)</f>
        <v>0</v>
      </c>
      <c r="BF167" s="190">
        <f>IF(N167="snížená",J167,0)</f>
        <v>0</v>
      </c>
      <c r="BG167" s="190">
        <f>IF(N167="zákl. přenesená",J167,0)</f>
        <v>0</v>
      </c>
      <c r="BH167" s="190">
        <f>IF(N167="sníž. přenesená",J167,0)</f>
        <v>0</v>
      </c>
      <c r="BI167" s="190">
        <f>IF(N167="nulová",J167,0)</f>
        <v>0</v>
      </c>
      <c r="BJ167" s="18" t="s">
        <v>81</v>
      </c>
      <c r="BK167" s="190">
        <f>ROUND(I167*H167,2)</f>
        <v>0</v>
      </c>
      <c r="BL167" s="18" t="s">
        <v>156</v>
      </c>
      <c r="BM167" s="189" t="s">
        <v>1932</v>
      </c>
    </row>
    <row r="168" s="14" customFormat="1">
      <c r="B168" s="224"/>
      <c r="D168" s="191" t="s">
        <v>160</v>
      </c>
      <c r="E168" s="225" t="s">
        <v>1</v>
      </c>
      <c r="F168" s="226" t="s">
        <v>1908</v>
      </c>
      <c r="H168" s="225" t="s">
        <v>1</v>
      </c>
      <c r="I168" s="227"/>
      <c r="L168" s="224"/>
      <c r="M168" s="228"/>
      <c r="N168" s="229"/>
      <c r="O168" s="229"/>
      <c r="P168" s="229"/>
      <c r="Q168" s="229"/>
      <c r="R168" s="229"/>
      <c r="S168" s="229"/>
      <c r="T168" s="230"/>
      <c r="AT168" s="225" t="s">
        <v>160</v>
      </c>
      <c r="AU168" s="225" t="s">
        <v>83</v>
      </c>
      <c r="AV168" s="14" t="s">
        <v>81</v>
      </c>
      <c r="AW168" s="14" t="s">
        <v>30</v>
      </c>
      <c r="AX168" s="14" t="s">
        <v>73</v>
      </c>
      <c r="AY168" s="225" t="s">
        <v>149</v>
      </c>
    </row>
    <row r="169" s="12" customFormat="1">
      <c r="B169" s="194"/>
      <c r="D169" s="191" t="s">
        <v>160</v>
      </c>
      <c r="E169" s="195" t="s">
        <v>1</v>
      </c>
      <c r="F169" s="196" t="s">
        <v>1933</v>
      </c>
      <c r="H169" s="197">
        <v>9.5999999999999996</v>
      </c>
      <c r="I169" s="198"/>
      <c r="L169" s="194"/>
      <c r="M169" s="199"/>
      <c r="N169" s="200"/>
      <c r="O169" s="200"/>
      <c r="P169" s="200"/>
      <c r="Q169" s="200"/>
      <c r="R169" s="200"/>
      <c r="S169" s="200"/>
      <c r="T169" s="201"/>
      <c r="AT169" s="195" t="s">
        <v>160</v>
      </c>
      <c r="AU169" s="195" t="s">
        <v>83</v>
      </c>
      <c r="AV169" s="12" t="s">
        <v>83</v>
      </c>
      <c r="AW169" s="12" t="s">
        <v>30</v>
      </c>
      <c r="AX169" s="12" t="s">
        <v>73</v>
      </c>
      <c r="AY169" s="195" t="s">
        <v>149</v>
      </c>
    </row>
    <row r="170" s="12" customFormat="1">
      <c r="B170" s="194"/>
      <c r="D170" s="191" t="s">
        <v>160</v>
      </c>
      <c r="E170" s="195" t="s">
        <v>1</v>
      </c>
      <c r="F170" s="196" t="s">
        <v>1934</v>
      </c>
      <c r="H170" s="197">
        <v>56</v>
      </c>
      <c r="I170" s="198"/>
      <c r="L170" s="194"/>
      <c r="M170" s="199"/>
      <c r="N170" s="200"/>
      <c r="O170" s="200"/>
      <c r="P170" s="200"/>
      <c r="Q170" s="200"/>
      <c r="R170" s="200"/>
      <c r="S170" s="200"/>
      <c r="T170" s="201"/>
      <c r="AT170" s="195" t="s">
        <v>160</v>
      </c>
      <c r="AU170" s="195" t="s">
        <v>83</v>
      </c>
      <c r="AV170" s="12" t="s">
        <v>83</v>
      </c>
      <c r="AW170" s="12" t="s">
        <v>30</v>
      </c>
      <c r="AX170" s="12" t="s">
        <v>73</v>
      </c>
      <c r="AY170" s="195" t="s">
        <v>149</v>
      </c>
    </row>
    <row r="171" s="12" customFormat="1">
      <c r="B171" s="194"/>
      <c r="D171" s="191" t="s">
        <v>160</v>
      </c>
      <c r="E171" s="195" t="s">
        <v>1</v>
      </c>
      <c r="F171" s="196" t="s">
        <v>1935</v>
      </c>
      <c r="H171" s="197">
        <v>11.199999999999999</v>
      </c>
      <c r="I171" s="198"/>
      <c r="L171" s="194"/>
      <c r="M171" s="199"/>
      <c r="N171" s="200"/>
      <c r="O171" s="200"/>
      <c r="P171" s="200"/>
      <c r="Q171" s="200"/>
      <c r="R171" s="200"/>
      <c r="S171" s="200"/>
      <c r="T171" s="201"/>
      <c r="AT171" s="195" t="s">
        <v>160</v>
      </c>
      <c r="AU171" s="195" t="s">
        <v>83</v>
      </c>
      <c r="AV171" s="12" t="s">
        <v>83</v>
      </c>
      <c r="AW171" s="12" t="s">
        <v>30</v>
      </c>
      <c r="AX171" s="12" t="s">
        <v>73</v>
      </c>
      <c r="AY171" s="195" t="s">
        <v>149</v>
      </c>
    </row>
    <row r="172" s="12" customFormat="1">
      <c r="B172" s="194"/>
      <c r="D172" s="191" t="s">
        <v>160</v>
      </c>
      <c r="E172" s="195" t="s">
        <v>1</v>
      </c>
      <c r="F172" s="196" t="s">
        <v>1936</v>
      </c>
      <c r="H172" s="197">
        <v>41.600000000000001</v>
      </c>
      <c r="I172" s="198"/>
      <c r="L172" s="194"/>
      <c r="M172" s="199"/>
      <c r="N172" s="200"/>
      <c r="O172" s="200"/>
      <c r="P172" s="200"/>
      <c r="Q172" s="200"/>
      <c r="R172" s="200"/>
      <c r="S172" s="200"/>
      <c r="T172" s="201"/>
      <c r="AT172" s="195" t="s">
        <v>160</v>
      </c>
      <c r="AU172" s="195" t="s">
        <v>83</v>
      </c>
      <c r="AV172" s="12" t="s">
        <v>83</v>
      </c>
      <c r="AW172" s="12" t="s">
        <v>30</v>
      </c>
      <c r="AX172" s="12" t="s">
        <v>73</v>
      </c>
      <c r="AY172" s="195" t="s">
        <v>149</v>
      </c>
    </row>
    <row r="173" s="12" customFormat="1">
      <c r="B173" s="194"/>
      <c r="D173" s="191" t="s">
        <v>160</v>
      </c>
      <c r="E173" s="195" t="s">
        <v>1</v>
      </c>
      <c r="F173" s="196" t="s">
        <v>1937</v>
      </c>
      <c r="H173" s="197">
        <v>11.199999999999999</v>
      </c>
      <c r="I173" s="198"/>
      <c r="L173" s="194"/>
      <c r="M173" s="199"/>
      <c r="N173" s="200"/>
      <c r="O173" s="200"/>
      <c r="P173" s="200"/>
      <c r="Q173" s="200"/>
      <c r="R173" s="200"/>
      <c r="S173" s="200"/>
      <c r="T173" s="201"/>
      <c r="AT173" s="195" t="s">
        <v>160</v>
      </c>
      <c r="AU173" s="195" t="s">
        <v>83</v>
      </c>
      <c r="AV173" s="12" t="s">
        <v>83</v>
      </c>
      <c r="AW173" s="12" t="s">
        <v>30</v>
      </c>
      <c r="AX173" s="12" t="s">
        <v>73</v>
      </c>
      <c r="AY173" s="195" t="s">
        <v>149</v>
      </c>
    </row>
    <row r="174" s="12" customFormat="1">
      <c r="B174" s="194"/>
      <c r="D174" s="191" t="s">
        <v>160</v>
      </c>
      <c r="E174" s="195" t="s">
        <v>1</v>
      </c>
      <c r="F174" s="196" t="s">
        <v>1938</v>
      </c>
      <c r="H174" s="197">
        <v>11.199999999999999</v>
      </c>
      <c r="I174" s="198"/>
      <c r="L174" s="194"/>
      <c r="M174" s="199"/>
      <c r="N174" s="200"/>
      <c r="O174" s="200"/>
      <c r="P174" s="200"/>
      <c r="Q174" s="200"/>
      <c r="R174" s="200"/>
      <c r="S174" s="200"/>
      <c r="T174" s="201"/>
      <c r="AT174" s="195" t="s">
        <v>160</v>
      </c>
      <c r="AU174" s="195" t="s">
        <v>83</v>
      </c>
      <c r="AV174" s="12" t="s">
        <v>83</v>
      </c>
      <c r="AW174" s="12" t="s">
        <v>30</v>
      </c>
      <c r="AX174" s="12" t="s">
        <v>73</v>
      </c>
      <c r="AY174" s="195" t="s">
        <v>149</v>
      </c>
    </row>
    <row r="175" s="12" customFormat="1">
      <c r="B175" s="194"/>
      <c r="D175" s="191" t="s">
        <v>160</v>
      </c>
      <c r="E175" s="195" t="s">
        <v>1</v>
      </c>
      <c r="F175" s="196" t="s">
        <v>1939</v>
      </c>
      <c r="H175" s="197">
        <v>11.199999999999999</v>
      </c>
      <c r="I175" s="198"/>
      <c r="L175" s="194"/>
      <c r="M175" s="199"/>
      <c r="N175" s="200"/>
      <c r="O175" s="200"/>
      <c r="P175" s="200"/>
      <c r="Q175" s="200"/>
      <c r="R175" s="200"/>
      <c r="S175" s="200"/>
      <c r="T175" s="201"/>
      <c r="AT175" s="195" t="s">
        <v>160</v>
      </c>
      <c r="AU175" s="195" t="s">
        <v>83</v>
      </c>
      <c r="AV175" s="12" t="s">
        <v>83</v>
      </c>
      <c r="AW175" s="12" t="s">
        <v>30</v>
      </c>
      <c r="AX175" s="12" t="s">
        <v>73</v>
      </c>
      <c r="AY175" s="195" t="s">
        <v>149</v>
      </c>
    </row>
    <row r="176" s="12" customFormat="1">
      <c r="B176" s="194"/>
      <c r="D176" s="191" t="s">
        <v>160</v>
      </c>
      <c r="E176" s="195" t="s">
        <v>1</v>
      </c>
      <c r="F176" s="196" t="s">
        <v>1940</v>
      </c>
      <c r="H176" s="197">
        <v>11.199999999999999</v>
      </c>
      <c r="I176" s="198"/>
      <c r="L176" s="194"/>
      <c r="M176" s="199"/>
      <c r="N176" s="200"/>
      <c r="O176" s="200"/>
      <c r="P176" s="200"/>
      <c r="Q176" s="200"/>
      <c r="R176" s="200"/>
      <c r="S176" s="200"/>
      <c r="T176" s="201"/>
      <c r="AT176" s="195" t="s">
        <v>160</v>
      </c>
      <c r="AU176" s="195" t="s">
        <v>83</v>
      </c>
      <c r="AV176" s="12" t="s">
        <v>83</v>
      </c>
      <c r="AW176" s="12" t="s">
        <v>30</v>
      </c>
      <c r="AX176" s="12" t="s">
        <v>73</v>
      </c>
      <c r="AY176" s="195" t="s">
        <v>149</v>
      </c>
    </row>
    <row r="177" s="12" customFormat="1">
      <c r="B177" s="194"/>
      <c r="D177" s="191" t="s">
        <v>160</v>
      </c>
      <c r="E177" s="195" t="s">
        <v>1</v>
      </c>
      <c r="F177" s="196" t="s">
        <v>1941</v>
      </c>
      <c r="H177" s="197">
        <v>11.199999999999999</v>
      </c>
      <c r="I177" s="198"/>
      <c r="L177" s="194"/>
      <c r="M177" s="199"/>
      <c r="N177" s="200"/>
      <c r="O177" s="200"/>
      <c r="P177" s="200"/>
      <c r="Q177" s="200"/>
      <c r="R177" s="200"/>
      <c r="S177" s="200"/>
      <c r="T177" s="201"/>
      <c r="AT177" s="195" t="s">
        <v>160</v>
      </c>
      <c r="AU177" s="195" t="s">
        <v>83</v>
      </c>
      <c r="AV177" s="12" t="s">
        <v>83</v>
      </c>
      <c r="AW177" s="12" t="s">
        <v>30</v>
      </c>
      <c r="AX177" s="12" t="s">
        <v>73</v>
      </c>
      <c r="AY177" s="195" t="s">
        <v>149</v>
      </c>
    </row>
    <row r="178" s="12" customFormat="1">
      <c r="B178" s="194"/>
      <c r="D178" s="191" t="s">
        <v>160</v>
      </c>
      <c r="E178" s="195" t="s">
        <v>1</v>
      </c>
      <c r="F178" s="196" t="s">
        <v>1942</v>
      </c>
      <c r="H178" s="197">
        <v>11.199999999999999</v>
      </c>
      <c r="I178" s="198"/>
      <c r="L178" s="194"/>
      <c r="M178" s="199"/>
      <c r="N178" s="200"/>
      <c r="O178" s="200"/>
      <c r="P178" s="200"/>
      <c r="Q178" s="200"/>
      <c r="R178" s="200"/>
      <c r="S178" s="200"/>
      <c r="T178" s="201"/>
      <c r="AT178" s="195" t="s">
        <v>160</v>
      </c>
      <c r="AU178" s="195" t="s">
        <v>83</v>
      </c>
      <c r="AV178" s="12" t="s">
        <v>83</v>
      </c>
      <c r="AW178" s="12" t="s">
        <v>30</v>
      </c>
      <c r="AX178" s="12" t="s">
        <v>73</v>
      </c>
      <c r="AY178" s="195" t="s">
        <v>149</v>
      </c>
    </row>
    <row r="179" s="12" customFormat="1">
      <c r="B179" s="194"/>
      <c r="D179" s="191" t="s">
        <v>160</v>
      </c>
      <c r="E179" s="195" t="s">
        <v>1</v>
      </c>
      <c r="F179" s="196" t="s">
        <v>1943</v>
      </c>
      <c r="H179" s="197">
        <v>11.199999999999999</v>
      </c>
      <c r="I179" s="198"/>
      <c r="L179" s="194"/>
      <c r="M179" s="199"/>
      <c r="N179" s="200"/>
      <c r="O179" s="200"/>
      <c r="P179" s="200"/>
      <c r="Q179" s="200"/>
      <c r="R179" s="200"/>
      <c r="S179" s="200"/>
      <c r="T179" s="201"/>
      <c r="AT179" s="195" t="s">
        <v>160</v>
      </c>
      <c r="AU179" s="195" t="s">
        <v>83</v>
      </c>
      <c r="AV179" s="12" t="s">
        <v>83</v>
      </c>
      <c r="AW179" s="12" t="s">
        <v>30</v>
      </c>
      <c r="AX179" s="12" t="s">
        <v>73</v>
      </c>
      <c r="AY179" s="195" t="s">
        <v>149</v>
      </c>
    </row>
    <row r="180" s="12" customFormat="1">
      <c r="B180" s="194"/>
      <c r="D180" s="191" t="s">
        <v>160</v>
      </c>
      <c r="E180" s="195" t="s">
        <v>1</v>
      </c>
      <c r="F180" s="196" t="s">
        <v>1944</v>
      </c>
      <c r="H180" s="197">
        <v>11.199999999999999</v>
      </c>
      <c r="I180" s="198"/>
      <c r="L180" s="194"/>
      <c r="M180" s="199"/>
      <c r="N180" s="200"/>
      <c r="O180" s="200"/>
      <c r="P180" s="200"/>
      <c r="Q180" s="200"/>
      <c r="R180" s="200"/>
      <c r="S180" s="200"/>
      <c r="T180" s="201"/>
      <c r="AT180" s="195" t="s">
        <v>160</v>
      </c>
      <c r="AU180" s="195" t="s">
        <v>83</v>
      </c>
      <c r="AV180" s="12" t="s">
        <v>83</v>
      </c>
      <c r="AW180" s="12" t="s">
        <v>30</v>
      </c>
      <c r="AX180" s="12" t="s">
        <v>73</v>
      </c>
      <c r="AY180" s="195" t="s">
        <v>149</v>
      </c>
    </row>
    <row r="181" s="12" customFormat="1">
      <c r="B181" s="194"/>
      <c r="D181" s="191" t="s">
        <v>160</v>
      </c>
      <c r="E181" s="195" t="s">
        <v>1</v>
      </c>
      <c r="F181" s="196" t="s">
        <v>1945</v>
      </c>
      <c r="H181" s="197">
        <v>11.199999999999999</v>
      </c>
      <c r="I181" s="198"/>
      <c r="L181" s="194"/>
      <c r="M181" s="199"/>
      <c r="N181" s="200"/>
      <c r="O181" s="200"/>
      <c r="P181" s="200"/>
      <c r="Q181" s="200"/>
      <c r="R181" s="200"/>
      <c r="S181" s="200"/>
      <c r="T181" s="201"/>
      <c r="AT181" s="195" t="s">
        <v>160</v>
      </c>
      <c r="AU181" s="195" t="s">
        <v>83</v>
      </c>
      <c r="AV181" s="12" t="s">
        <v>83</v>
      </c>
      <c r="AW181" s="12" t="s">
        <v>30</v>
      </c>
      <c r="AX181" s="12" t="s">
        <v>73</v>
      </c>
      <c r="AY181" s="195" t="s">
        <v>149</v>
      </c>
    </row>
    <row r="182" s="12" customFormat="1">
      <c r="B182" s="194"/>
      <c r="D182" s="191" t="s">
        <v>160</v>
      </c>
      <c r="E182" s="195" t="s">
        <v>1</v>
      </c>
      <c r="F182" s="196" t="s">
        <v>1946</v>
      </c>
      <c r="H182" s="197">
        <v>11.199999999999999</v>
      </c>
      <c r="I182" s="198"/>
      <c r="L182" s="194"/>
      <c r="M182" s="199"/>
      <c r="N182" s="200"/>
      <c r="O182" s="200"/>
      <c r="P182" s="200"/>
      <c r="Q182" s="200"/>
      <c r="R182" s="200"/>
      <c r="S182" s="200"/>
      <c r="T182" s="201"/>
      <c r="AT182" s="195" t="s">
        <v>160</v>
      </c>
      <c r="AU182" s="195" t="s">
        <v>83</v>
      </c>
      <c r="AV182" s="12" t="s">
        <v>83</v>
      </c>
      <c r="AW182" s="12" t="s">
        <v>30</v>
      </c>
      <c r="AX182" s="12" t="s">
        <v>73</v>
      </c>
      <c r="AY182" s="195" t="s">
        <v>149</v>
      </c>
    </row>
    <row r="183" s="12" customFormat="1">
      <c r="B183" s="194"/>
      <c r="D183" s="191" t="s">
        <v>160</v>
      </c>
      <c r="E183" s="195" t="s">
        <v>1</v>
      </c>
      <c r="F183" s="196" t="s">
        <v>1947</v>
      </c>
      <c r="H183" s="197">
        <v>11.199999999999999</v>
      </c>
      <c r="I183" s="198"/>
      <c r="L183" s="194"/>
      <c r="M183" s="199"/>
      <c r="N183" s="200"/>
      <c r="O183" s="200"/>
      <c r="P183" s="200"/>
      <c r="Q183" s="200"/>
      <c r="R183" s="200"/>
      <c r="S183" s="200"/>
      <c r="T183" s="201"/>
      <c r="AT183" s="195" t="s">
        <v>160</v>
      </c>
      <c r="AU183" s="195" t="s">
        <v>83</v>
      </c>
      <c r="AV183" s="12" t="s">
        <v>83</v>
      </c>
      <c r="AW183" s="12" t="s">
        <v>30</v>
      </c>
      <c r="AX183" s="12" t="s">
        <v>73</v>
      </c>
      <c r="AY183" s="195" t="s">
        <v>149</v>
      </c>
    </row>
    <row r="184" s="12" customFormat="1">
      <c r="B184" s="194"/>
      <c r="D184" s="191" t="s">
        <v>160</v>
      </c>
      <c r="E184" s="195" t="s">
        <v>1</v>
      </c>
      <c r="F184" s="196" t="s">
        <v>1948</v>
      </c>
      <c r="H184" s="197">
        <v>11.199999999999999</v>
      </c>
      <c r="I184" s="198"/>
      <c r="L184" s="194"/>
      <c r="M184" s="199"/>
      <c r="N184" s="200"/>
      <c r="O184" s="200"/>
      <c r="P184" s="200"/>
      <c r="Q184" s="200"/>
      <c r="R184" s="200"/>
      <c r="S184" s="200"/>
      <c r="T184" s="201"/>
      <c r="AT184" s="195" t="s">
        <v>160</v>
      </c>
      <c r="AU184" s="195" t="s">
        <v>83</v>
      </c>
      <c r="AV184" s="12" t="s">
        <v>83</v>
      </c>
      <c r="AW184" s="12" t="s">
        <v>30</v>
      </c>
      <c r="AX184" s="12" t="s">
        <v>73</v>
      </c>
      <c r="AY184" s="195" t="s">
        <v>149</v>
      </c>
    </row>
    <row r="185" s="12" customFormat="1">
      <c r="B185" s="194"/>
      <c r="D185" s="191" t="s">
        <v>160</v>
      </c>
      <c r="E185" s="195" t="s">
        <v>1</v>
      </c>
      <c r="F185" s="196" t="s">
        <v>1949</v>
      </c>
      <c r="H185" s="197">
        <v>11.199999999999999</v>
      </c>
      <c r="I185" s="198"/>
      <c r="L185" s="194"/>
      <c r="M185" s="199"/>
      <c r="N185" s="200"/>
      <c r="O185" s="200"/>
      <c r="P185" s="200"/>
      <c r="Q185" s="200"/>
      <c r="R185" s="200"/>
      <c r="S185" s="200"/>
      <c r="T185" s="201"/>
      <c r="AT185" s="195" t="s">
        <v>160</v>
      </c>
      <c r="AU185" s="195" t="s">
        <v>83</v>
      </c>
      <c r="AV185" s="12" t="s">
        <v>83</v>
      </c>
      <c r="AW185" s="12" t="s">
        <v>30</v>
      </c>
      <c r="AX185" s="12" t="s">
        <v>73</v>
      </c>
      <c r="AY185" s="195" t="s">
        <v>149</v>
      </c>
    </row>
    <row r="186" s="12" customFormat="1">
      <c r="B186" s="194"/>
      <c r="D186" s="191" t="s">
        <v>160</v>
      </c>
      <c r="E186" s="195" t="s">
        <v>1</v>
      </c>
      <c r="F186" s="196" t="s">
        <v>1950</v>
      </c>
      <c r="H186" s="197">
        <v>11.199999999999999</v>
      </c>
      <c r="I186" s="198"/>
      <c r="L186" s="194"/>
      <c r="M186" s="199"/>
      <c r="N186" s="200"/>
      <c r="O186" s="200"/>
      <c r="P186" s="200"/>
      <c r="Q186" s="200"/>
      <c r="R186" s="200"/>
      <c r="S186" s="200"/>
      <c r="T186" s="201"/>
      <c r="AT186" s="195" t="s">
        <v>160</v>
      </c>
      <c r="AU186" s="195" t="s">
        <v>83</v>
      </c>
      <c r="AV186" s="12" t="s">
        <v>83</v>
      </c>
      <c r="AW186" s="12" t="s">
        <v>30</v>
      </c>
      <c r="AX186" s="12" t="s">
        <v>73</v>
      </c>
      <c r="AY186" s="195" t="s">
        <v>149</v>
      </c>
    </row>
    <row r="187" s="13" customFormat="1">
      <c r="B187" s="202"/>
      <c r="D187" s="191" t="s">
        <v>160</v>
      </c>
      <c r="E187" s="203" t="s">
        <v>1</v>
      </c>
      <c r="F187" s="204" t="s">
        <v>187</v>
      </c>
      <c r="H187" s="205">
        <v>275.19999999999987</v>
      </c>
      <c r="I187" s="206"/>
      <c r="L187" s="202"/>
      <c r="M187" s="207"/>
      <c r="N187" s="208"/>
      <c r="O187" s="208"/>
      <c r="P187" s="208"/>
      <c r="Q187" s="208"/>
      <c r="R187" s="208"/>
      <c r="S187" s="208"/>
      <c r="T187" s="209"/>
      <c r="AT187" s="203" t="s">
        <v>160</v>
      </c>
      <c r="AU187" s="203" t="s">
        <v>83</v>
      </c>
      <c r="AV187" s="13" t="s">
        <v>156</v>
      </c>
      <c r="AW187" s="13" t="s">
        <v>30</v>
      </c>
      <c r="AX187" s="13" t="s">
        <v>81</v>
      </c>
      <c r="AY187" s="203" t="s">
        <v>149</v>
      </c>
    </row>
    <row r="188" s="1" customFormat="1" ht="36" customHeight="1">
      <c r="B188" s="177"/>
      <c r="C188" s="178" t="s">
        <v>229</v>
      </c>
      <c r="D188" s="178" t="s">
        <v>151</v>
      </c>
      <c r="E188" s="179" t="s">
        <v>952</v>
      </c>
      <c r="F188" s="180" t="s">
        <v>953</v>
      </c>
      <c r="G188" s="181" t="s">
        <v>154</v>
      </c>
      <c r="H188" s="182">
        <v>275.19999999999999</v>
      </c>
      <c r="I188" s="183"/>
      <c r="J188" s="184">
        <f>ROUND(I188*H188,2)</f>
        <v>0</v>
      </c>
      <c r="K188" s="180" t="s">
        <v>531</v>
      </c>
      <c r="L188" s="37"/>
      <c r="M188" s="185" t="s">
        <v>1</v>
      </c>
      <c r="N188" s="186" t="s">
        <v>38</v>
      </c>
      <c r="O188" s="73"/>
      <c r="P188" s="187">
        <f>O188*H188</f>
        <v>0</v>
      </c>
      <c r="Q188" s="187">
        <v>0</v>
      </c>
      <c r="R188" s="187">
        <f>Q188*H188</f>
        <v>0</v>
      </c>
      <c r="S188" s="187">
        <v>0</v>
      </c>
      <c r="T188" s="188">
        <f>S188*H188</f>
        <v>0</v>
      </c>
      <c r="AR188" s="189" t="s">
        <v>156</v>
      </c>
      <c r="AT188" s="189" t="s">
        <v>151</v>
      </c>
      <c r="AU188" s="189" t="s">
        <v>83</v>
      </c>
      <c r="AY188" s="18" t="s">
        <v>149</v>
      </c>
      <c r="BE188" s="190">
        <f>IF(N188="základní",J188,0)</f>
        <v>0</v>
      </c>
      <c r="BF188" s="190">
        <f>IF(N188="snížená",J188,0)</f>
        <v>0</v>
      </c>
      <c r="BG188" s="190">
        <f>IF(N188="zákl. přenesená",J188,0)</f>
        <v>0</v>
      </c>
      <c r="BH188" s="190">
        <f>IF(N188="sníž. přenesená",J188,0)</f>
        <v>0</v>
      </c>
      <c r="BI188" s="190">
        <f>IF(N188="nulová",J188,0)</f>
        <v>0</v>
      </c>
      <c r="BJ188" s="18" t="s">
        <v>81</v>
      </c>
      <c r="BK188" s="190">
        <f>ROUND(I188*H188,2)</f>
        <v>0</v>
      </c>
      <c r="BL188" s="18" t="s">
        <v>156</v>
      </c>
      <c r="BM188" s="189" t="s">
        <v>1951</v>
      </c>
    </row>
    <row r="189" s="12" customFormat="1">
      <c r="B189" s="194"/>
      <c r="D189" s="191" t="s">
        <v>160</v>
      </c>
      <c r="E189" s="195" t="s">
        <v>1</v>
      </c>
      <c r="F189" s="196" t="s">
        <v>1952</v>
      </c>
      <c r="H189" s="197">
        <v>275.19999999999999</v>
      </c>
      <c r="I189" s="198"/>
      <c r="L189" s="194"/>
      <c r="M189" s="199"/>
      <c r="N189" s="200"/>
      <c r="O189" s="200"/>
      <c r="P189" s="200"/>
      <c r="Q189" s="200"/>
      <c r="R189" s="200"/>
      <c r="S189" s="200"/>
      <c r="T189" s="201"/>
      <c r="AT189" s="195" t="s">
        <v>160</v>
      </c>
      <c r="AU189" s="195" t="s">
        <v>83</v>
      </c>
      <c r="AV189" s="12" t="s">
        <v>83</v>
      </c>
      <c r="AW189" s="12" t="s">
        <v>30</v>
      </c>
      <c r="AX189" s="12" t="s">
        <v>81</v>
      </c>
      <c r="AY189" s="195" t="s">
        <v>149</v>
      </c>
    </row>
    <row r="190" s="1" customFormat="1" ht="48" customHeight="1">
      <c r="B190" s="177"/>
      <c r="C190" s="178" t="s">
        <v>234</v>
      </c>
      <c r="D190" s="178" t="s">
        <v>151</v>
      </c>
      <c r="E190" s="179" t="s">
        <v>1398</v>
      </c>
      <c r="F190" s="180" t="s">
        <v>1399</v>
      </c>
      <c r="G190" s="181" t="s">
        <v>174</v>
      </c>
      <c r="H190" s="182">
        <v>68.799999999999997</v>
      </c>
      <c r="I190" s="183"/>
      <c r="J190" s="184">
        <f>ROUND(I190*H190,2)</f>
        <v>0</v>
      </c>
      <c r="K190" s="180" t="s">
        <v>531</v>
      </c>
      <c r="L190" s="37"/>
      <c r="M190" s="185" t="s">
        <v>1</v>
      </c>
      <c r="N190" s="186" t="s">
        <v>38</v>
      </c>
      <c r="O190" s="73"/>
      <c r="P190" s="187">
        <f>O190*H190</f>
        <v>0</v>
      </c>
      <c r="Q190" s="187">
        <v>0</v>
      </c>
      <c r="R190" s="187">
        <f>Q190*H190</f>
        <v>0</v>
      </c>
      <c r="S190" s="187">
        <v>0</v>
      </c>
      <c r="T190" s="188">
        <f>S190*H190</f>
        <v>0</v>
      </c>
      <c r="AR190" s="189" t="s">
        <v>156</v>
      </c>
      <c r="AT190" s="189" t="s">
        <v>151</v>
      </c>
      <c r="AU190" s="189" t="s">
        <v>83</v>
      </c>
      <c r="AY190" s="18" t="s">
        <v>149</v>
      </c>
      <c r="BE190" s="190">
        <f>IF(N190="základní",J190,0)</f>
        <v>0</v>
      </c>
      <c r="BF190" s="190">
        <f>IF(N190="snížená",J190,0)</f>
        <v>0</v>
      </c>
      <c r="BG190" s="190">
        <f>IF(N190="zákl. přenesená",J190,0)</f>
        <v>0</v>
      </c>
      <c r="BH190" s="190">
        <f>IF(N190="sníž. přenesená",J190,0)</f>
        <v>0</v>
      </c>
      <c r="BI190" s="190">
        <f>IF(N190="nulová",J190,0)</f>
        <v>0</v>
      </c>
      <c r="BJ190" s="18" t="s">
        <v>81</v>
      </c>
      <c r="BK190" s="190">
        <f>ROUND(I190*H190,2)</f>
        <v>0</v>
      </c>
      <c r="BL190" s="18" t="s">
        <v>156</v>
      </c>
      <c r="BM190" s="189" t="s">
        <v>1953</v>
      </c>
    </row>
    <row r="191" s="12" customFormat="1">
      <c r="B191" s="194"/>
      <c r="D191" s="191" t="s">
        <v>160</v>
      </c>
      <c r="E191" s="195" t="s">
        <v>1</v>
      </c>
      <c r="F191" s="196" t="s">
        <v>1954</v>
      </c>
      <c r="H191" s="197">
        <v>68.799999999999997</v>
      </c>
      <c r="I191" s="198"/>
      <c r="L191" s="194"/>
      <c r="M191" s="199"/>
      <c r="N191" s="200"/>
      <c r="O191" s="200"/>
      <c r="P191" s="200"/>
      <c r="Q191" s="200"/>
      <c r="R191" s="200"/>
      <c r="S191" s="200"/>
      <c r="T191" s="201"/>
      <c r="AT191" s="195" t="s">
        <v>160</v>
      </c>
      <c r="AU191" s="195" t="s">
        <v>83</v>
      </c>
      <c r="AV191" s="12" t="s">
        <v>83</v>
      </c>
      <c r="AW191" s="12" t="s">
        <v>30</v>
      </c>
      <c r="AX191" s="12" t="s">
        <v>81</v>
      </c>
      <c r="AY191" s="195" t="s">
        <v>149</v>
      </c>
    </row>
    <row r="192" s="1" customFormat="1" ht="60" customHeight="1">
      <c r="B192" s="177"/>
      <c r="C192" s="178" t="s">
        <v>8</v>
      </c>
      <c r="D192" s="178" t="s">
        <v>151</v>
      </c>
      <c r="E192" s="179" t="s">
        <v>205</v>
      </c>
      <c r="F192" s="180" t="s">
        <v>206</v>
      </c>
      <c r="G192" s="181" t="s">
        <v>174</v>
      </c>
      <c r="H192" s="182">
        <v>36.899999999999999</v>
      </c>
      <c r="I192" s="183"/>
      <c r="J192" s="184">
        <f>ROUND(I192*H192,2)</f>
        <v>0</v>
      </c>
      <c r="K192" s="180" t="s">
        <v>531</v>
      </c>
      <c r="L192" s="37"/>
      <c r="M192" s="185" t="s">
        <v>1</v>
      </c>
      <c r="N192" s="186" t="s">
        <v>38</v>
      </c>
      <c r="O192" s="73"/>
      <c r="P192" s="187">
        <f>O192*H192</f>
        <v>0</v>
      </c>
      <c r="Q192" s="187">
        <v>0</v>
      </c>
      <c r="R192" s="187">
        <f>Q192*H192</f>
        <v>0</v>
      </c>
      <c r="S192" s="187">
        <v>0</v>
      </c>
      <c r="T192" s="188">
        <f>S192*H192</f>
        <v>0</v>
      </c>
      <c r="AR192" s="189" t="s">
        <v>156</v>
      </c>
      <c r="AT192" s="189" t="s">
        <v>151</v>
      </c>
      <c r="AU192" s="189" t="s">
        <v>83</v>
      </c>
      <c r="AY192" s="18" t="s">
        <v>149</v>
      </c>
      <c r="BE192" s="190">
        <f>IF(N192="základní",J192,0)</f>
        <v>0</v>
      </c>
      <c r="BF192" s="190">
        <f>IF(N192="snížená",J192,0)</f>
        <v>0</v>
      </c>
      <c r="BG192" s="190">
        <f>IF(N192="zákl. přenesená",J192,0)</f>
        <v>0</v>
      </c>
      <c r="BH192" s="190">
        <f>IF(N192="sníž. přenesená",J192,0)</f>
        <v>0</v>
      </c>
      <c r="BI192" s="190">
        <f>IF(N192="nulová",J192,0)</f>
        <v>0</v>
      </c>
      <c r="BJ192" s="18" t="s">
        <v>81</v>
      </c>
      <c r="BK192" s="190">
        <f>ROUND(I192*H192,2)</f>
        <v>0</v>
      </c>
      <c r="BL192" s="18" t="s">
        <v>156</v>
      </c>
      <c r="BM192" s="189" t="s">
        <v>1955</v>
      </c>
    </row>
    <row r="193" s="12" customFormat="1">
      <c r="B193" s="194"/>
      <c r="D193" s="191" t="s">
        <v>160</v>
      </c>
      <c r="E193" s="195" t="s">
        <v>1</v>
      </c>
      <c r="F193" s="196" t="s">
        <v>1956</v>
      </c>
      <c r="H193" s="197">
        <v>36.899999999999999</v>
      </c>
      <c r="I193" s="198"/>
      <c r="L193" s="194"/>
      <c r="M193" s="199"/>
      <c r="N193" s="200"/>
      <c r="O193" s="200"/>
      <c r="P193" s="200"/>
      <c r="Q193" s="200"/>
      <c r="R193" s="200"/>
      <c r="S193" s="200"/>
      <c r="T193" s="201"/>
      <c r="AT193" s="195" t="s">
        <v>160</v>
      </c>
      <c r="AU193" s="195" t="s">
        <v>83</v>
      </c>
      <c r="AV193" s="12" t="s">
        <v>83</v>
      </c>
      <c r="AW193" s="12" t="s">
        <v>30</v>
      </c>
      <c r="AX193" s="12" t="s">
        <v>81</v>
      </c>
      <c r="AY193" s="195" t="s">
        <v>149</v>
      </c>
    </row>
    <row r="194" s="1" customFormat="1" ht="60" customHeight="1">
      <c r="B194" s="177"/>
      <c r="C194" s="178" t="s">
        <v>245</v>
      </c>
      <c r="D194" s="178" t="s">
        <v>151</v>
      </c>
      <c r="E194" s="179" t="s">
        <v>212</v>
      </c>
      <c r="F194" s="180" t="s">
        <v>213</v>
      </c>
      <c r="G194" s="181" t="s">
        <v>174</v>
      </c>
      <c r="H194" s="182">
        <v>1107</v>
      </c>
      <c r="I194" s="183"/>
      <c r="J194" s="184">
        <f>ROUND(I194*H194,2)</f>
        <v>0</v>
      </c>
      <c r="K194" s="180" t="s">
        <v>531</v>
      </c>
      <c r="L194" s="37"/>
      <c r="M194" s="185" t="s">
        <v>1</v>
      </c>
      <c r="N194" s="186" t="s">
        <v>38</v>
      </c>
      <c r="O194" s="73"/>
      <c r="P194" s="187">
        <f>O194*H194</f>
        <v>0</v>
      </c>
      <c r="Q194" s="187">
        <v>0</v>
      </c>
      <c r="R194" s="187">
        <f>Q194*H194</f>
        <v>0</v>
      </c>
      <c r="S194" s="187">
        <v>0</v>
      </c>
      <c r="T194" s="188">
        <f>S194*H194</f>
        <v>0</v>
      </c>
      <c r="AR194" s="189" t="s">
        <v>156</v>
      </c>
      <c r="AT194" s="189" t="s">
        <v>151</v>
      </c>
      <c r="AU194" s="189" t="s">
        <v>83</v>
      </c>
      <c r="AY194" s="18" t="s">
        <v>149</v>
      </c>
      <c r="BE194" s="190">
        <f>IF(N194="základní",J194,0)</f>
        <v>0</v>
      </c>
      <c r="BF194" s="190">
        <f>IF(N194="snížená",J194,0)</f>
        <v>0</v>
      </c>
      <c r="BG194" s="190">
        <f>IF(N194="zákl. přenesená",J194,0)</f>
        <v>0</v>
      </c>
      <c r="BH194" s="190">
        <f>IF(N194="sníž. přenesená",J194,0)</f>
        <v>0</v>
      </c>
      <c r="BI194" s="190">
        <f>IF(N194="nulová",J194,0)</f>
        <v>0</v>
      </c>
      <c r="BJ194" s="18" t="s">
        <v>81</v>
      </c>
      <c r="BK194" s="190">
        <f>ROUND(I194*H194,2)</f>
        <v>0</v>
      </c>
      <c r="BL194" s="18" t="s">
        <v>156</v>
      </c>
      <c r="BM194" s="189" t="s">
        <v>1957</v>
      </c>
    </row>
    <row r="195" s="12" customFormat="1">
      <c r="B195" s="194"/>
      <c r="D195" s="191" t="s">
        <v>160</v>
      </c>
      <c r="E195" s="195" t="s">
        <v>1</v>
      </c>
      <c r="F195" s="196" t="s">
        <v>1958</v>
      </c>
      <c r="H195" s="197">
        <v>1107</v>
      </c>
      <c r="I195" s="198"/>
      <c r="L195" s="194"/>
      <c r="M195" s="199"/>
      <c r="N195" s="200"/>
      <c r="O195" s="200"/>
      <c r="P195" s="200"/>
      <c r="Q195" s="200"/>
      <c r="R195" s="200"/>
      <c r="S195" s="200"/>
      <c r="T195" s="201"/>
      <c r="AT195" s="195" t="s">
        <v>160</v>
      </c>
      <c r="AU195" s="195" t="s">
        <v>83</v>
      </c>
      <c r="AV195" s="12" t="s">
        <v>83</v>
      </c>
      <c r="AW195" s="12" t="s">
        <v>30</v>
      </c>
      <c r="AX195" s="12" t="s">
        <v>81</v>
      </c>
      <c r="AY195" s="195" t="s">
        <v>149</v>
      </c>
    </row>
    <row r="196" s="1" customFormat="1" ht="16.5" customHeight="1">
      <c r="B196" s="177"/>
      <c r="C196" s="178" t="s">
        <v>250</v>
      </c>
      <c r="D196" s="178" t="s">
        <v>151</v>
      </c>
      <c r="E196" s="179" t="s">
        <v>230</v>
      </c>
      <c r="F196" s="180" t="s">
        <v>231</v>
      </c>
      <c r="G196" s="181" t="s">
        <v>174</v>
      </c>
      <c r="H196" s="182">
        <v>36.899999999999999</v>
      </c>
      <c r="I196" s="183"/>
      <c r="J196" s="184">
        <f>ROUND(I196*H196,2)</f>
        <v>0</v>
      </c>
      <c r="K196" s="180" t="s">
        <v>531</v>
      </c>
      <c r="L196" s="37"/>
      <c r="M196" s="185" t="s">
        <v>1</v>
      </c>
      <c r="N196" s="186" t="s">
        <v>38</v>
      </c>
      <c r="O196" s="73"/>
      <c r="P196" s="187">
        <f>O196*H196</f>
        <v>0</v>
      </c>
      <c r="Q196" s="187">
        <v>0</v>
      </c>
      <c r="R196" s="187">
        <f>Q196*H196</f>
        <v>0</v>
      </c>
      <c r="S196" s="187">
        <v>0</v>
      </c>
      <c r="T196" s="188">
        <f>S196*H196</f>
        <v>0</v>
      </c>
      <c r="AR196" s="189" t="s">
        <v>156</v>
      </c>
      <c r="AT196" s="189" t="s">
        <v>151</v>
      </c>
      <c r="AU196" s="189" t="s">
        <v>83</v>
      </c>
      <c r="AY196" s="18" t="s">
        <v>149</v>
      </c>
      <c r="BE196" s="190">
        <f>IF(N196="základní",J196,0)</f>
        <v>0</v>
      </c>
      <c r="BF196" s="190">
        <f>IF(N196="snížená",J196,0)</f>
        <v>0</v>
      </c>
      <c r="BG196" s="190">
        <f>IF(N196="zákl. přenesená",J196,0)</f>
        <v>0</v>
      </c>
      <c r="BH196" s="190">
        <f>IF(N196="sníž. přenesená",J196,0)</f>
        <v>0</v>
      </c>
      <c r="BI196" s="190">
        <f>IF(N196="nulová",J196,0)</f>
        <v>0</v>
      </c>
      <c r="BJ196" s="18" t="s">
        <v>81</v>
      </c>
      <c r="BK196" s="190">
        <f>ROUND(I196*H196,2)</f>
        <v>0</v>
      </c>
      <c r="BL196" s="18" t="s">
        <v>156</v>
      </c>
      <c r="BM196" s="189" t="s">
        <v>1959</v>
      </c>
    </row>
    <row r="197" s="12" customFormat="1">
      <c r="B197" s="194"/>
      <c r="D197" s="191" t="s">
        <v>160</v>
      </c>
      <c r="E197" s="195" t="s">
        <v>1</v>
      </c>
      <c r="F197" s="196" t="s">
        <v>1960</v>
      </c>
      <c r="H197" s="197">
        <v>36.899999999999999</v>
      </c>
      <c r="I197" s="198"/>
      <c r="L197" s="194"/>
      <c r="M197" s="199"/>
      <c r="N197" s="200"/>
      <c r="O197" s="200"/>
      <c r="P197" s="200"/>
      <c r="Q197" s="200"/>
      <c r="R197" s="200"/>
      <c r="S197" s="200"/>
      <c r="T197" s="201"/>
      <c r="AT197" s="195" t="s">
        <v>160</v>
      </c>
      <c r="AU197" s="195" t="s">
        <v>83</v>
      </c>
      <c r="AV197" s="12" t="s">
        <v>83</v>
      </c>
      <c r="AW197" s="12" t="s">
        <v>30</v>
      </c>
      <c r="AX197" s="12" t="s">
        <v>81</v>
      </c>
      <c r="AY197" s="195" t="s">
        <v>149</v>
      </c>
    </row>
    <row r="198" s="1" customFormat="1" ht="36" customHeight="1">
      <c r="B198" s="177"/>
      <c r="C198" s="178" t="s">
        <v>256</v>
      </c>
      <c r="D198" s="178" t="s">
        <v>151</v>
      </c>
      <c r="E198" s="179" t="s">
        <v>235</v>
      </c>
      <c r="F198" s="180" t="s">
        <v>236</v>
      </c>
      <c r="G198" s="181" t="s">
        <v>226</v>
      </c>
      <c r="H198" s="182">
        <v>73.799999999999997</v>
      </c>
      <c r="I198" s="183"/>
      <c r="J198" s="184">
        <f>ROUND(I198*H198,2)</f>
        <v>0</v>
      </c>
      <c r="K198" s="180" t="s">
        <v>531</v>
      </c>
      <c r="L198" s="37"/>
      <c r="M198" s="185" t="s">
        <v>1</v>
      </c>
      <c r="N198" s="186" t="s">
        <v>38</v>
      </c>
      <c r="O198" s="73"/>
      <c r="P198" s="187">
        <f>O198*H198</f>
        <v>0</v>
      </c>
      <c r="Q198" s="187">
        <v>0</v>
      </c>
      <c r="R198" s="187">
        <f>Q198*H198</f>
        <v>0</v>
      </c>
      <c r="S198" s="187">
        <v>0</v>
      </c>
      <c r="T198" s="188">
        <f>S198*H198</f>
        <v>0</v>
      </c>
      <c r="AR198" s="189" t="s">
        <v>156</v>
      </c>
      <c r="AT198" s="189" t="s">
        <v>151</v>
      </c>
      <c r="AU198" s="189" t="s">
        <v>83</v>
      </c>
      <c r="AY198" s="18" t="s">
        <v>149</v>
      </c>
      <c r="BE198" s="190">
        <f>IF(N198="základní",J198,0)</f>
        <v>0</v>
      </c>
      <c r="BF198" s="190">
        <f>IF(N198="snížená",J198,0)</f>
        <v>0</v>
      </c>
      <c r="BG198" s="190">
        <f>IF(N198="zákl. přenesená",J198,0)</f>
        <v>0</v>
      </c>
      <c r="BH198" s="190">
        <f>IF(N198="sníž. přenesená",J198,0)</f>
        <v>0</v>
      </c>
      <c r="BI198" s="190">
        <f>IF(N198="nulová",J198,0)</f>
        <v>0</v>
      </c>
      <c r="BJ198" s="18" t="s">
        <v>81</v>
      </c>
      <c r="BK198" s="190">
        <f>ROUND(I198*H198,2)</f>
        <v>0</v>
      </c>
      <c r="BL198" s="18" t="s">
        <v>156</v>
      </c>
      <c r="BM198" s="189" t="s">
        <v>1961</v>
      </c>
    </row>
    <row r="199" s="12" customFormat="1">
      <c r="B199" s="194"/>
      <c r="D199" s="191" t="s">
        <v>160</v>
      </c>
      <c r="E199" s="195" t="s">
        <v>1</v>
      </c>
      <c r="F199" s="196" t="s">
        <v>1962</v>
      </c>
      <c r="H199" s="197">
        <v>73.799999999999997</v>
      </c>
      <c r="I199" s="198"/>
      <c r="L199" s="194"/>
      <c r="M199" s="199"/>
      <c r="N199" s="200"/>
      <c r="O199" s="200"/>
      <c r="P199" s="200"/>
      <c r="Q199" s="200"/>
      <c r="R199" s="200"/>
      <c r="S199" s="200"/>
      <c r="T199" s="201"/>
      <c r="AT199" s="195" t="s">
        <v>160</v>
      </c>
      <c r="AU199" s="195" t="s">
        <v>83</v>
      </c>
      <c r="AV199" s="12" t="s">
        <v>83</v>
      </c>
      <c r="AW199" s="12" t="s">
        <v>30</v>
      </c>
      <c r="AX199" s="12" t="s">
        <v>81</v>
      </c>
      <c r="AY199" s="195" t="s">
        <v>149</v>
      </c>
    </row>
    <row r="200" s="1" customFormat="1" ht="36" customHeight="1">
      <c r="B200" s="177"/>
      <c r="C200" s="178" t="s">
        <v>261</v>
      </c>
      <c r="D200" s="178" t="s">
        <v>151</v>
      </c>
      <c r="E200" s="179" t="s">
        <v>645</v>
      </c>
      <c r="F200" s="180" t="s">
        <v>646</v>
      </c>
      <c r="G200" s="181" t="s">
        <v>174</v>
      </c>
      <c r="H200" s="182">
        <v>100.7</v>
      </c>
      <c r="I200" s="183"/>
      <c r="J200" s="184">
        <f>ROUND(I200*H200,2)</f>
        <v>0</v>
      </c>
      <c r="K200" s="180" t="s">
        <v>531</v>
      </c>
      <c r="L200" s="37"/>
      <c r="M200" s="185" t="s">
        <v>1</v>
      </c>
      <c r="N200" s="186" t="s">
        <v>38</v>
      </c>
      <c r="O200" s="73"/>
      <c r="P200" s="187">
        <f>O200*H200</f>
        <v>0</v>
      </c>
      <c r="Q200" s="187">
        <v>0</v>
      </c>
      <c r="R200" s="187">
        <f>Q200*H200</f>
        <v>0</v>
      </c>
      <c r="S200" s="187">
        <v>0</v>
      </c>
      <c r="T200" s="188">
        <f>S200*H200</f>
        <v>0</v>
      </c>
      <c r="AR200" s="189" t="s">
        <v>156</v>
      </c>
      <c r="AT200" s="189" t="s">
        <v>151</v>
      </c>
      <c r="AU200" s="189" t="s">
        <v>83</v>
      </c>
      <c r="AY200" s="18" t="s">
        <v>149</v>
      </c>
      <c r="BE200" s="190">
        <f>IF(N200="základní",J200,0)</f>
        <v>0</v>
      </c>
      <c r="BF200" s="190">
        <f>IF(N200="snížená",J200,0)</f>
        <v>0</v>
      </c>
      <c r="BG200" s="190">
        <f>IF(N200="zákl. přenesená",J200,0)</f>
        <v>0</v>
      </c>
      <c r="BH200" s="190">
        <f>IF(N200="sníž. přenesená",J200,0)</f>
        <v>0</v>
      </c>
      <c r="BI200" s="190">
        <f>IF(N200="nulová",J200,0)</f>
        <v>0</v>
      </c>
      <c r="BJ200" s="18" t="s">
        <v>81</v>
      </c>
      <c r="BK200" s="190">
        <f>ROUND(I200*H200,2)</f>
        <v>0</v>
      </c>
      <c r="BL200" s="18" t="s">
        <v>156</v>
      </c>
      <c r="BM200" s="189" t="s">
        <v>1963</v>
      </c>
    </row>
    <row r="201" s="12" customFormat="1">
      <c r="B201" s="194"/>
      <c r="D201" s="191" t="s">
        <v>160</v>
      </c>
      <c r="E201" s="195" t="s">
        <v>1</v>
      </c>
      <c r="F201" s="196" t="s">
        <v>1964</v>
      </c>
      <c r="H201" s="197">
        <v>137.59999999999999</v>
      </c>
      <c r="I201" s="198"/>
      <c r="L201" s="194"/>
      <c r="M201" s="199"/>
      <c r="N201" s="200"/>
      <c r="O201" s="200"/>
      <c r="P201" s="200"/>
      <c r="Q201" s="200"/>
      <c r="R201" s="200"/>
      <c r="S201" s="200"/>
      <c r="T201" s="201"/>
      <c r="AT201" s="195" t="s">
        <v>160</v>
      </c>
      <c r="AU201" s="195" t="s">
        <v>83</v>
      </c>
      <c r="AV201" s="12" t="s">
        <v>83</v>
      </c>
      <c r="AW201" s="12" t="s">
        <v>30</v>
      </c>
      <c r="AX201" s="12" t="s">
        <v>73</v>
      </c>
      <c r="AY201" s="195" t="s">
        <v>149</v>
      </c>
    </row>
    <row r="202" s="12" customFormat="1">
      <c r="B202" s="194"/>
      <c r="D202" s="191" t="s">
        <v>160</v>
      </c>
      <c r="E202" s="195" t="s">
        <v>1</v>
      </c>
      <c r="F202" s="196" t="s">
        <v>1965</v>
      </c>
      <c r="H202" s="197">
        <v>-28.311</v>
      </c>
      <c r="I202" s="198"/>
      <c r="L202" s="194"/>
      <c r="M202" s="199"/>
      <c r="N202" s="200"/>
      <c r="O202" s="200"/>
      <c r="P202" s="200"/>
      <c r="Q202" s="200"/>
      <c r="R202" s="200"/>
      <c r="S202" s="200"/>
      <c r="T202" s="201"/>
      <c r="AT202" s="195" t="s">
        <v>160</v>
      </c>
      <c r="AU202" s="195" t="s">
        <v>83</v>
      </c>
      <c r="AV202" s="12" t="s">
        <v>83</v>
      </c>
      <c r="AW202" s="12" t="s">
        <v>30</v>
      </c>
      <c r="AX202" s="12" t="s">
        <v>73</v>
      </c>
      <c r="AY202" s="195" t="s">
        <v>149</v>
      </c>
    </row>
    <row r="203" s="12" customFormat="1">
      <c r="B203" s="194"/>
      <c r="D203" s="191" t="s">
        <v>160</v>
      </c>
      <c r="E203" s="195" t="s">
        <v>1</v>
      </c>
      <c r="F203" s="196" t="s">
        <v>1966</v>
      </c>
      <c r="H203" s="197">
        <v>-8.5999999999999996</v>
      </c>
      <c r="I203" s="198"/>
      <c r="L203" s="194"/>
      <c r="M203" s="199"/>
      <c r="N203" s="200"/>
      <c r="O203" s="200"/>
      <c r="P203" s="200"/>
      <c r="Q203" s="200"/>
      <c r="R203" s="200"/>
      <c r="S203" s="200"/>
      <c r="T203" s="201"/>
      <c r="AT203" s="195" t="s">
        <v>160</v>
      </c>
      <c r="AU203" s="195" t="s">
        <v>83</v>
      </c>
      <c r="AV203" s="12" t="s">
        <v>83</v>
      </c>
      <c r="AW203" s="12" t="s">
        <v>30</v>
      </c>
      <c r="AX203" s="12" t="s">
        <v>73</v>
      </c>
      <c r="AY203" s="195" t="s">
        <v>149</v>
      </c>
    </row>
    <row r="204" s="13" customFormat="1">
      <c r="B204" s="202"/>
      <c r="D204" s="191" t="s">
        <v>160</v>
      </c>
      <c r="E204" s="203" t="s">
        <v>1</v>
      </c>
      <c r="F204" s="204" t="s">
        <v>187</v>
      </c>
      <c r="H204" s="205">
        <v>100.68899999999999</v>
      </c>
      <c r="I204" s="206"/>
      <c r="L204" s="202"/>
      <c r="M204" s="207"/>
      <c r="N204" s="208"/>
      <c r="O204" s="208"/>
      <c r="P204" s="208"/>
      <c r="Q204" s="208"/>
      <c r="R204" s="208"/>
      <c r="S204" s="208"/>
      <c r="T204" s="209"/>
      <c r="AT204" s="203" t="s">
        <v>160</v>
      </c>
      <c r="AU204" s="203" t="s">
        <v>83</v>
      </c>
      <c r="AV204" s="13" t="s">
        <v>156</v>
      </c>
      <c r="AW204" s="13" t="s">
        <v>30</v>
      </c>
      <c r="AX204" s="13" t="s">
        <v>73</v>
      </c>
      <c r="AY204" s="203" t="s">
        <v>149</v>
      </c>
    </row>
    <row r="205" s="12" customFormat="1">
      <c r="B205" s="194"/>
      <c r="D205" s="191" t="s">
        <v>160</v>
      </c>
      <c r="E205" s="195" t="s">
        <v>1</v>
      </c>
      <c r="F205" s="196" t="s">
        <v>1967</v>
      </c>
      <c r="H205" s="197">
        <v>100.7</v>
      </c>
      <c r="I205" s="198"/>
      <c r="L205" s="194"/>
      <c r="M205" s="199"/>
      <c r="N205" s="200"/>
      <c r="O205" s="200"/>
      <c r="P205" s="200"/>
      <c r="Q205" s="200"/>
      <c r="R205" s="200"/>
      <c r="S205" s="200"/>
      <c r="T205" s="201"/>
      <c r="AT205" s="195" t="s">
        <v>160</v>
      </c>
      <c r="AU205" s="195" t="s">
        <v>83</v>
      </c>
      <c r="AV205" s="12" t="s">
        <v>83</v>
      </c>
      <c r="AW205" s="12" t="s">
        <v>30</v>
      </c>
      <c r="AX205" s="12" t="s">
        <v>81</v>
      </c>
      <c r="AY205" s="195" t="s">
        <v>149</v>
      </c>
    </row>
    <row r="206" s="1" customFormat="1" ht="60" customHeight="1">
      <c r="B206" s="177"/>
      <c r="C206" s="178" t="s">
        <v>268</v>
      </c>
      <c r="D206" s="178" t="s">
        <v>151</v>
      </c>
      <c r="E206" s="179" t="s">
        <v>654</v>
      </c>
      <c r="F206" s="180" t="s">
        <v>655</v>
      </c>
      <c r="G206" s="181" t="s">
        <v>174</v>
      </c>
      <c r="H206" s="182">
        <v>28.311</v>
      </c>
      <c r="I206" s="183"/>
      <c r="J206" s="184">
        <f>ROUND(I206*H206,2)</f>
        <v>0</v>
      </c>
      <c r="K206" s="180" t="s">
        <v>531</v>
      </c>
      <c r="L206" s="37"/>
      <c r="M206" s="185" t="s">
        <v>1</v>
      </c>
      <c r="N206" s="186" t="s">
        <v>38</v>
      </c>
      <c r="O206" s="73"/>
      <c r="P206" s="187">
        <f>O206*H206</f>
        <v>0</v>
      </c>
      <c r="Q206" s="187">
        <v>0</v>
      </c>
      <c r="R206" s="187">
        <f>Q206*H206</f>
        <v>0</v>
      </c>
      <c r="S206" s="187">
        <v>0</v>
      </c>
      <c r="T206" s="188">
        <f>S206*H206</f>
        <v>0</v>
      </c>
      <c r="AR206" s="189" t="s">
        <v>156</v>
      </c>
      <c r="AT206" s="189" t="s">
        <v>151</v>
      </c>
      <c r="AU206" s="189" t="s">
        <v>83</v>
      </c>
      <c r="AY206" s="18" t="s">
        <v>149</v>
      </c>
      <c r="BE206" s="190">
        <f>IF(N206="základní",J206,0)</f>
        <v>0</v>
      </c>
      <c r="BF206" s="190">
        <f>IF(N206="snížená",J206,0)</f>
        <v>0</v>
      </c>
      <c r="BG206" s="190">
        <f>IF(N206="zákl. přenesená",J206,0)</f>
        <v>0</v>
      </c>
      <c r="BH206" s="190">
        <f>IF(N206="sníž. přenesená",J206,0)</f>
        <v>0</v>
      </c>
      <c r="BI206" s="190">
        <f>IF(N206="nulová",J206,0)</f>
        <v>0</v>
      </c>
      <c r="BJ206" s="18" t="s">
        <v>81</v>
      </c>
      <c r="BK206" s="190">
        <f>ROUND(I206*H206,2)</f>
        <v>0</v>
      </c>
      <c r="BL206" s="18" t="s">
        <v>156</v>
      </c>
      <c r="BM206" s="189" t="s">
        <v>1968</v>
      </c>
    </row>
    <row r="207" s="14" customFormat="1">
      <c r="B207" s="224"/>
      <c r="D207" s="191" t="s">
        <v>160</v>
      </c>
      <c r="E207" s="225" t="s">
        <v>1</v>
      </c>
      <c r="F207" s="226" t="s">
        <v>1969</v>
      </c>
      <c r="H207" s="225" t="s">
        <v>1</v>
      </c>
      <c r="I207" s="227"/>
      <c r="L207" s="224"/>
      <c r="M207" s="228"/>
      <c r="N207" s="229"/>
      <c r="O207" s="229"/>
      <c r="P207" s="229"/>
      <c r="Q207" s="229"/>
      <c r="R207" s="229"/>
      <c r="S207" s="229"/>
      <c r="T207" s="230"/>
      <c r="AT207" s="225" t="s">
        <v>160</v>
      </c>
      <c r="AU207" s="225" t="s">
        <v>83</v>
      </c>
      <c r="AV207" s="14" t="s">
        <v>81</v>
      </c>
      <c r="AW207" s="14" t="s">
        <v>30</v>
      </c>
      <c r="AX207" s="14" t="s">
        <v>73</v>
      </c>
      <c r="AY207" s="225" t="s">
        <v>149</v>
      </c>
    </row>
    <row r="208" s="12" customFormat="1">
      <c r="B208" s="194"/>
      <c r="D208" s="191" t="s">
        <v>160</v>
      </c>
      <c r="E208" s="195" t="s">
        <v>1</v>
      </c>
      <c r="F208" s="196" t="s">
        <v>1970</v>
      </c>
      <c r="H208" s="197">
        <v>28.311</v>
      </c>
      <c r="I208" s="198"/>
      <c r="L208" s="194"/>
      <c r="M208" s="199"/>
      <c r="N208" s="200"/>
      <c r="O208" s="200"/>
      <c r="P208" s="200"/>
      <c r="Q208" s="200"/>
      <c r="R208" s="200"/>
      <c r="S208" s="200"/>
      <c r="T208" s="201"/>
      <c r="AT208" s="195" t="s">
        <v>160</v>
      </c>
      <c r="AU208" s="195" t="s">
        <v>83</v>
      </c>
      <c r="AV208" s="12" t="s">
        <v>83</v>
      </c>
      <c r="AW208" s="12" t="s">
        <v>30</v>
      </c>
      <c r="AX208" s="12" t="s">
        <v>73</v>
      </c>
      <c r="AY208" s="195" t="s">
        <v>149</v>
      </c>
    </row>
    <row r="209" s="13" customFormat="1">
      <c r="B209" s="202"/>
      <c r="D209" s="191" t="s">
        <v>160</v>
      </c>
      <c r="E209" s="203" t="s">
        <v>1</v>
      </c>
      <c r="F209" s="204" t="s">
        <v>187</v>
      </c>
      <c r="H209" s="205">
        <v>28.311</v>
      </c>
      <c r="I209" s="206"/>
      <c r="L209" s="202"/>
      <c r="M209" s="207"/>
      <c r="N209" s="208"/>
      <c r="O209" s="208"/>
      <c r="P209" s="208"/>
      <c r="Q209" s="208"/>
      <c r="R209" s="208"/>
      <c r="S209" s="208"/>
      <c r="T209" s="209"/>
      <c r="AT209" s="203" t="s">
        <v>160</v>
      </c>
      <c r="AU209" s="203" t="s">
        <v>83</v>
      </c>
      <c r="AV209" s="13" t="s">
        <v>156</v>
      </c>
      <c r="AW209" s="13" t="s">
        <v>30</v>
      </c>
      <c r="AX209" s="13" t="s">
        <v>81</v>
      </c>
      <c r="AY209" s="203" t="s">
        <v>149</v>
      </c>
    </row>
    <row r="210" s="1" customFormat="1" ht="16.5" customHeight="1">
      <c r="B210" s="177"/>
      <c r="C210" s="211" t="s">
        <v>7</v>
      </c>
      <c r="D210" s="211" t="s">
        <v>223</v>
      </c>
      <c r="E210" s="212" t="s">
        <v>662</v>
      </c>
      <c r="F210" s="213" t="s">
        <v>663</v>
      </c>
      <c r="G210" s="214" t="s">
        <v>226</v>
      </c>
      <c r="H210" s="215">
        <v>56.619999999999997</v>
      </c>
      <c r="I210" s="216"/>
      <c r="J210" s="217">
        <f>ROUND(I210*H210,2)</f>
        <v>0</v>
      </c>
      <c r="K210" s="213" t="s">
        <v>531</v>
      </c>
      <c r="L210" s="218"/>
      <c r="M210" s="219" t="s">
        <v>1</v>
      </c>
      <c r="N210" s="220" t="s">
        <v>38</v>
      </c>
      <c r="O210" s="73"/>
      <c r="P210" s="187">
        <f>O210*H210</f>
        <v>0</v>
      </c>
      <c r="Q210" s="187">
        <v>1</v>
      </c>
      <c r="R210" s="187">
        <f>Q210*H210</f>
        <v>56.619999999999997</v>
      </c>
      <c r="S210" s="187">
        <v>0</v>
      </c>
      <c r="T210" s="188">
        <f>S210*H210</f>
        <v>0</v>
      </c>
      <c r="AR210" s="189" t="s">
        <v>199</v>
      </c>
      <c r="AT210" s="189" t="s">
        <v>223</v>
      </c>
      <c r="AU210" s="189" t="s">
        <v>83</v>
      </c>
      <c r="AY210" s="18" t="s">
        <v>149</v>
      </c>
      <c r="BE210" s="190">
        <f>IF(N210="základní",J210,0)</f>
        <v>0</v>
      </c>
      <c r="BF210" s="190">
        <f>IF(N210="snížená",J210,0)</f>
        <v>0</v>
      </c>
      <c r="BG210" s="190">
        <f>IF(N210="zákl. přenesená",J210,0)</f>
        <v>0</v>
      </c>
      <c r="BH210" s="190">
        <f>IF(N210="sníž. přenesená",J210,0)</f>
        <v>0</v>
      </c>
      <c r="BI210" s="190">
        <f>IF(N210="nulová",J210,0)</f>
        <v>0</v>
      </c>
      <c r="BJ210" s="18" t="s">
        <v>81</v>
      </c>
      <c r="BK210" s="190">
        <f>ROUND(I210*H210,2)</f>
        <v>0</v>
      </c>
      <c r="BL210" s="18" t="s">
        <v>156</v>
      </c>
      <c r="BM210" s="189" t="s">
        <v>1971</v>
      </c>
    </row>
    <row r="211" s="12" customFormat="1">
      <c r="B211" s="194"/>
      <c r="D211" s="191" t="s">
        <v>160</v>
      </c>
      <c r="E211" s="195" t="s">
        <v>1</v>
      </c>
      <c r="F211" s="196" t="s">
        <v>1972</v>
      </c>
      <c r="H211" s="197">
        <v>56.619999999999997</v>
      </c>
      <c r="I211" s="198"/>
      <c r="L211" s="194"/>
      <c r="M211" s="199"/>
      <c r="N211" s="200"/>
      <c r="O211" s="200"/>
      <c r="P211" s="200"/>
      <c r="Q211" s="200"/>
      <c r="R211" s="200"/>
      <c r="S211" s="200"/>
      <c r="T211" s="201"/>
      <c r="AT211" s="195" t="s">
        <v>160</v>
      </c>
      <c r="AU211" s="195" t="s">
        <v>83</v>
      </c>
      <c r="AV211" s="12" t="s">
        <v>83</v>
      </c>
      <c r="AW211" s="12" t="s">
        <v>30</v>
      </c>
      <c r="AX211" s="12" t="s">
        <v>81</v>
      </c>
      <c r="AY211" s="195" t="s">
        <v>149</v>
      </c>
    </row>
    <row r="212" s="1" customFormat="1" ht="24" customHeight="1">
      <c r="B212" s="177"/>
      <c r="C212" s="178" t="s">
        <v>278</v>
      </c>
      <c r="D212" s="178" t="s">
        <v>151</v>
      </c>
      <c r="E212" s="179" t="s">
        <v>262</v>
      </c>
      <c r="F212" s="180" t="s">
        <v>263</v>
      </c>
      <c r="G212" s="181" t="s">
        <v>154</v>
      </c>
      <c r="H212" s="182">
        <v>86</v>
      </c>
      <c r="I212" s="183"/>
      <c r="J212" s="184">
        <f>ROUND(I212*H212,2)</f>
        <v>0</v>
      </c>
      <c r="K212" s="180" t="s">
        <v>531</v>
      </c>
      <c r="L212" s="37"/>
      <c r="M212" s="185" t="s">
        <v>1</v>
      </c>
      <c r="N212" s="186" t="s">
        <v>38</v>
      </c>
      <c r="O212" s="73"/>
      <c r="P212" s="187">
        <f>O212*H212</f>
        <v>0</v>
      </c>
      <c r="Q212" s="187">
        <v>0</v>
      </c>
      <c r="R212" s="187">
        <f>Q212*H212</f>
        <v>0</v>
      </c>
      <c r="S212" s="187">
        <v>0</v>
      </c>
      <c r="T212" s="188">
        <f>S212*H212</f>
        <v>0</v>
      </c>
      <c r="AR212" s="189" t="s">
        <v>156</v>
      </c>
      <c r="AT212" s="189" t="s">
        <v>151</v>
      </c>
      <c r="AU212" s="189" t="s">
        <v>83</v>
      </c>
      <c r="AY212" s="18" t="s">
        <v>149</v>
      </c>
      <c r="BE212" s="190">
        <f>IF(N212="základní",J212,0)</f>
        <v>0</v>
      </c>
      <c r="BF212" s="190">
        <f>IF(N212="snížená",J212,0)</f>
        <v>0</v>
      </c>
      <c r="BG212" s="190">
        <f>IF(N212="zákl. přenesená",J212,0)</f>
        <v>0</v>
      </c>
      <c r="BH212" s="190">
        <f>IF(N212="sníž. přenesená",J212,0)</f>
        <v>0</v>
      </c>
      <c r="BI212" s="190">
        <f>IF(N212="nulová",J212,0)</f>
        <v>0</v>
      </c>
      <c r="BJ212" s="18" t="s">
        <v>81</v>
      </c>
      <c r="BK212" s="190">
        <f>ROUND(I212*H212,2)</f>
        <v>0</v>
      </c>
      <c r="BL212" s="18" t="s">
        <v>156</v>
      </c>
      <c r="BM212" s="189" t="s">
        <v>1973</v>
      </c>
    </row>
    <row r="213" s="12" customFormat="1">
      <c r="B213" s="194"/>
      <c r="D213" s="191" t="s">
        <v>160</v>
      </c>
      <c r="E213" s="195" t="s">
        <v>1</v>
      </c>
      <c r="F213" s="196" t="s">
        <v>1974</v>
      </c>
      <c r="H213" s="197">
        <v>86</v>
      </c>
      <c r="I213" s="198"/>
      <c r="L213" s="194"/>
      <c r="M213" s="199"/>
      <c r="N213" s="200"/>
      <c r="O213" s="200"/>
      <c r="P213" s="200"/>
      <c r="Q213" s="200"/>
      <c r="R213" s="200"/>
      <c r="S213" s="200"/>
      <c r="T213" s="201"/>
      <c r="AT213" s="195" t="s">
        <v>160</v>
      </c>
      <c r="AU213" s="195" t="s">
        <v>83</v>
      </c>
      <c r="AV213" s="12" t="s">
        <v>83</v>
      </c>
      <c r="AW213" s="12" t="s">
        <v>30</v>
      </c>
      <c r="AX213" s="12" t="s">
        <v>81</v>
      </c>
      <c r="AY213" s="195" t="s">
        <v>149</v>
      </c>
    </row>
    <row r="214" s="11" customFormat="1" ht="22.8" customHeight="1">
      <c r="B214" s="164"/>
      <c r="D214" s="165" t="s">
        <v>72</v>
      </c>
      <c r="E214" s="175" t="s">
        <v>156</v>
      </c>
      <c r="F214" s="175" t="s">
        <v>285</v>
      </c>
      <c r="I214" s="167"/>
      <c r="J214" s="176">
        <f>BK214</f>
        <v>0</v>
      </c>
      <c r="L214" s="164"/>
      <c r="M214" s="169"/>
      <c r="N214" s="170"/>
      <c r="O214" s="170"/>
      <c r="P214" s="171">
        <f>SUM(P215:P218)</f>
        <v>0</v>
      </c>
      <c r="Q214" s="170"/>
      <c r="R214" s="171">
        <f>SUM(R215:R218)</f>
        <v>0</v>
      </c>
      <c r="S214" s="170"/>
      <c r="T214" s="172">
        <f>SUM(T215:T218)</f>
        <v>0</v>
      </c>
      <c r="AR214" s="165" t="s">
        <v>81</v>
      </c>
      <c r="AT214" s="173" t="s">
        <v>72</v>
      </c>
      <c r="AU214" s="173" t="s">
        <v>81</v>
      </c>
      <c r="AY214" s="165" t="s">
        <v>149</v>
      </c>
      <c r="BK214" s="174">
        <f>SUM(BK215:BK218)</f>
        <v>0</v>
      </c>
    </row>
    <row r="215" s="1" customFormat="1" ht="24" customHeight="1">
      <c r="B215" s="177"/>
      <c r="C215" s="178" t="s">
        <v>286</v>
      </c>
      <c r="D215" s="178" t="s">
        <v>151</v>
      </c>
      <c r="E215" s="179" t="s">
        <v>673</v>
      </c>
      <c r="F215" s="180" t="s">
        <v>674</v>
      </c>
      <c r="G215" s="181" t="s">
        <v>174</v>
      </c>
      <c r="H215" s="182">
        <v>8.5999999999999996</v>
      </c>
      <c r="I215" s="183"/>
      <c r="J215" s="184">
        <f>ROUND(I215*H215,2)</f>
        <v>0</v>
      </c>
      <c r="K215" s="180" t="s">
        <v>531</v>
      </c>
      <c r="L215" s="37"/>
      <c r="M215" s="185" t="s">
        <v>1</v>
      </c>
      <c r="N215" s="186" t="s">
        <v>38</v>
      </c>
      <c r="O215" s="73"/>
      <c r="P215" s="187">
        <f>O215*H215</f>
        <v>0</v>
      </c>
      <c r="Q215" s="187">
        <v>0</v>
      </c>
      <c r="R215" s="187">
        <f>Q215*H215</f>
        <v>0</v>
      </c>
      <c r="S215" s="187">
        <v>0</v>
      </c>
      <c r="T215" s="188">
        <f>S215*H215</f>
        <v>0</v>
      </c>
      <c r="AR215" s="189" t="s">
        <v>156</v>
      </c>
      <c r="AT215" s="189" t="s">
        <v>151</v>
      </c>
      <c r="AU215" s="189" t="s">
        <v>83</v>
      </c>
      <c r="AY215" s="18" t="s">
        <v>149</v>
      </c>
      <c r="BE215" s="190">
        <f>IF(N215="základní",J215,0)</f>
        <v>0</v>
      </c>
      <c r="BF215" s="190">
        <f>IF(N215="snížená",J215,0)</f>
        <v>0</v>
      </c>
      <c r="BG215" s="190">
        <f>IF(N215="zákl. přenesená",J215,0)</f>
        <v>0</v>
      </c>
      <c r="BH215" s="190">
        <f>IF(N215="sníž. přenesená",J215,0)</f>
        <v>0</v>
      </c>
      <c r="BI215" s="190">
        <f>IF(N215="nulová",J215,0)</f>
        <v>0</v>
      </c>
      <c r="BJ215" s="18" t="s">
        <v>81</v>
      </c>
      <c r="BK215" s="190">
        <f>ROUND(I215*H215,2)</f>
        <v>0</v>
      </c>
      <c r="BL215" s="18" t="s">
        <v>156</v>
      </c>
      <c r="BM215" s="189" t="s">
        <v>1975</v>
      </c>
    </row>
    <row r="216" s="14" customFormat="1">
      <c r="B216" s="224"/>
      <c r="D216" s="191" t="s">
        <v>160</v>
      </c>
      <c r="E216" s="225" t="s">
        <v>1</v>
      </c>
      <c r="F216" s="226" t="s">
        <v>1969</v>
      </c>
      <c r="H216" s="225" t="s">
        <v>1</v>
      </c>
      <c r="I216" s="227"/>
      <c r="L216" s="224"/>
      <c r="M216" s="228"/>
      <c r="N216" s="229"/>
      <c r="O216" s="229"/>
      <c r="P216" s="229"/>
      <c r="Q216" s="229"/>
      <c r="R216" s="229"/>
      <c r="S216" s="229"/>
      <c r="T216" s="230"/>
      <c r="AT216" s="225" t="s">
        <v>160</v>
      </c>
      <c r="AU216" s="225" t="s">
        <v>83</v>
      </c>
      <c r="AV216" s="14" t="s">
        <v>81</v>
      </c>
      <c r="AW216" s="14" t="s">
        <v>30</v>
      </c>
      <c r="AX216" s="14" t="s">
        <v>73</v>
      </c>
      <c r="AY216" s="225" t="s">
        <v>149</v>
      </c>
    </row>
    <row r="217" s="12" customFormat="1">
      <c r="B217" s="194"/>
      <c r="D217" s="191" t="s">
        <v>160</v>
      </c>
      <c r="E217" s="195" t="s">
        <v>1</v>
      </c>
      <c r="F217" s="196" t="s">
        <v>1976</v>
      </c>
      <c r="H217" s="197">
        <v>8.5999999999999996</v>
      </c>
      <c r="I217" s="198"/>
      <c r="L217" s="194"/>
      <c r="M217" s="199"/>
      <c r="N217" s="200"/>
      <c r="O217" s="200"/>
      <c r="P217" s="200"/>
      <c r="Q217" s="200"/>
      <c r="R217" s="200"/>
      <c r="S217" s="200"/>
      <c r="T217" s="201"/>
      <c r="AT217" s="195" t="s">
        <v>160</v>
      </c>
      <c r="AU217" s="195" t="s">
        <v>83</v>
      </c>
      <c r="AV217" s="12" t="s">
        <v>83</v>
      </c>
      <c r="AW217" s="12" t="s">
        <v>30</v>
      </c>
      <c r="AX217" s="12" t="s">
        <v>73</v>
      </c>
      <c r="AY217" s="195" t="s">
        <v>149</v>
      </c>
    </row>
    <row r="218" s="13" customFormat="1">
      <c r="B218" s="202"/>
      <c r="D218" s="191" t="s">
        <v>160</v>
      </c>
      <c r="E218" s="203" t="s">
        <v>1</v>
      </c>
      <c r="F218" s="204" t="s">
        <v>187</v>
      </c>
      <c r="H218" s="205">
        <v>8.5999999999999996</v>
      </c>
      <c r="I218" s="206"/>
      <c r="L218" s="202"/>
      <c r="M218" s="207"/>
      <c r="N218" s="208"/>
      <c r="O218" s="208"/>
      <c r="P218" s="208"/>
      <c r="Q218" s="208"/>
      <c r="R218" s="208"/>
      <c r="S218" s="208"/>
      <c r="T218" s="209"/>
      <c r="AT218" s="203" t="s">
        <v>160</v>
      </c>
      <c r="AU218" s="203" t="s">
        <v>83</v>
      </c>
      <c r="AV218" s="13" t="s">
        <v>156</v>
      </c>
      <c r="AW218" s="13" t="s">
        <v>30</v>
      </c>
      <c r="AX218" s="13" t="s">
        <v>81</v>
      </c>
      <c r="AY218" s="203" t="s">
        <v>149</v>
      </c>
    </row>
    <row r="219" s="11" customFormat="1" ht="22.8" customHeight="1">
      <c r="B219" s="164"/>
      <c r="D219" s="165" t="s">
        <v>72</v>
      </c>
      <c r="E219" s="175" t="s">
        <v>199</v>
      </c>
      <c r="F219" s="175" t="s">
        <v>725</v>
      </c>
      <c r="I219" s="167"/>
      <c r="J219" s="176">
        <f>BK219</f>
        <v>0</v>
      </c>
      <c r="L219" s="164"/>
      <c r="M219" s="169"/>
      <c r="N219" s="170"/>
      <c r="O219" s="170"/>
      <c r="P219" s="171">
        <f>SUM(P220:P258)</f>
        <v>0</v>
      </c>
      <c r="Q219" s="170"/>
      <c r="R219" s="171">
        <f>SUM(R220:R258)</f>
        <v>3.0210711999999997</v>
      </c>
      <c r="S219" s="170"/>
      <c r="T219" s="172">
        <f>SUM(T220:T258)</f>
        <v>0</v>
      </c>
      <c r="AR219" s="165" t="s">
        <v>81</v>
      </c>
      <c r="AT219" s="173" t="s">
        <v>72</v>
      </c>
      <c r="AU219" s="173" t="s">
        <v>81</v>
      </c>
      <c r="AY219" s="165" t="s">
        <v>149</v>
      </c>
      <c r="BK219" s="174">
        <f>SUM(BK220:BK258)</f>
        <v>0</v>
      </c>
    </row>
    <row r="220" s="1" customFormat="1" ht="36" customHeight="1">
      <c r="B220" s="177"/>
      <c r="C220" s="178" t="s">
        <v>293</v>
      </c>
      <c r="D220" s="178" t="s">
        <v>151</v>
      </c>
      <c r="E220" s="179" t="s">
        <v>1977</v>
      </c>
      <c r="F220" s="180" t="s">
        <v>1978</v>
      </c>
      <c r="G220" s="181" t="s">
        <v>281</v>
      </c>
      <c r="H220" s="182">
        <v>86</v>
      </c>
      <c r="I220" s="183"/>
      <c r="J220" s="184">
        <f>ROUND(I220*H220,2)</f>
        <v>0</v>
      </c>
      <c r="K220" s="180" t="s">
        <v>531</v>
      </c>
      <c r="L220" s="37"/>
      <c r="M220" s="185" t="s">
        <v>1</v>
      </c>
      <c r="N220" s="186" t="s">
        <v>38</v>
      </c>
      <c r="O220" s="73"/>
      <c r="P220" s="187">
        <f>O220*H220</f>
        <v>0</v>
      </c>
      <c r="Q220" s="187">
        <v>0</v>
      </c>
      <c r="R220" s="187">
        <f>Q220*H220</f>
        <v>0</v>
      </c>
      <c r="S220" s="187">
        <v>0</v>
      </c>
      <c r="T220" s="188">
        <f>S220*H220</f>
        <v>0</v>
      </c>
      <c r="AR220" s="189" t="s">
        <v>156</v>
      </c>
      <c r="AT220" s="189" t="s">
        <v>151</v>
      </c>
      <c r="AU220" s="189" t="s">
        <v>83</v>
      </c>
      <c r="AY220" s="18" t="s">
        <v>149</v>
      </c>
      <c r="BE220" s="190">
        <f>IF(N220="základní",J220,0)</f>
        <v>0</v>
      </c>
      <c r="BF220" s="190">
        <f>IF(N220="snížená",J220,0)</f>
        <v>0</v>
      </c>
      <c r="BG220" s="190">
        <f>IF(N220="zákl. přenesená",J220,0)</f>
        <v>0</v>
      </c>
      <c r="BH220" s="190">
        <f>IF(N220="sníž. přenesená",J220,0)</f>
        <v>0</v>
      </c>
      <c r="BI220" s="190">
        <f>IF(N220="nulová",J220,0)</f>
        <v>0</v>
      </c>
      <c r="BJ220" s="18" t="s">
        <v>81</v>
      </c>
      <c r="BK220" s="190">
        <f>ROUND(I220*H220,2)</f>
        <v>0</v>
      </c>
      <c r="BL220" s="18" t="s">
        <v>156</v>
      </c>
      <c r="BM220" s="189" t="s">
        <v>1979</v>
      </c>
    </row>
    <row r="221" s="12" customFormat="1">
      <c r="B221" s="194"/>
      <c r="D221" s="191" t="s">
        <v>160</v>
      </c>
      <c r="E221" s="195" t="s">
        <v>1</v>
      </c>
      <c r="F221" s="196" t="s">
        <v>1980</v>
      </c>
      <c r="H221" s="197">
        <v>86</v>
      </c>
      <c r="I221" s="198"/>
      <c r="L221" s="194"/>
      <c r="M221" s="199"/>
      <c r="N221" s="200"/>
      <c r="O221" s="200"/>
      <c r="P221" s="200"/>
      <c r="Q221" s="200"/>
      <c r="R221" s="200"/>
      <c r="S221" s="200"/>
      <c r="T221" s="201"/>
      <c r="AT221" s="195" t="s">
        <v>160</v>
      </c>
      <c r="AU221" s="195" t="s">
        <v>83</v>
      </c>
      <c r="AV221" s="12" t="s">
        <v>83</v>
      </c>
      <c r="AW221" s="12" t="s">
        <v>30</v>
      </c>
      <c r="AX221" s="12" t="s">
        <v>81</v>
      </c>
      <c r="AY221" s="195" t="s">
        <v>149</v>
      </c>
    </row>
    <row r="222" s="1" customFormat="1" ht="24" customHeight="1">
      <c r="B222" s="177"/>
      <c r="C222" s="211" t="s">
        <v>297</v>
      </c>
      <c r="D222" s="211" t="s">
        <v>223</v>
      </c>
      <c r="E222" s="212" t="s">
        <v>1981</v>
      </c>
      <c r="F222" s="213" t="s">
        <v>1982</v>
      </c>
      <c r="G222" s="214" t="s">
        <v>281</v>
      </c>
      <c r="H222" s="215">
        <v>87.290000000000006</v>
      </c>
      <c r="I222" s="216"/>
      <c r="J222" s="217">
        <f>ROUND(I222*H222,2)</f>
        <v>0</v>
      </c>
      <c r="K222" s="213" t="s">
        <v>1</v>
      </c>
      <c r="L222" s="218"/>
      <c r="M222" s="219" t="s">
        <v>1</v>
      </c>
      <c r="N222" s="220" t="s">
        <v>38</v>
      </c>
      <c r="O222" s="73"/>
      <c r="P222" s="187">
        <f>O222*H222</f>
        <v>0</v>
      </c>
      <c r="Q222" s="187">
        <v>0.00027999999999999998</v>
      </c>
      <c r="R222" s="187">
        <f>Q222*H222</f>
        <v>0.0244412</v>
      </c>
      <c r="S222" s="187">
        <v>0</v>
      </c>
      <c r="T222" s="188">
        <f>S222*H222</f>
        <v>0</v>
      </c>
      <c r="AR222" s="189" t="s">
        <v>199</v>
      </c>
      <c r="AT222" s="189" t="s">
        <v>223</v>
      </c>
      <c r="AU222" s="189" t="s">
        <v>83</v>
      </c>
      <c r="AY222" s="18" t="s">
        <v>149</v>
      </c>
      <c r="BE222" s="190">
        <f>IF(N222="základní",J222,0)</f>
        <v>0</v>
      </c>
      <c r="BF222" s="190">
        <f>IF(N222="snížená",J222,0)</f>
        <v>0</v>
      </c>
      <c r="BG222" s="190">
        <f>IF(N222="zákl. přenesená",J222,0)</f>
        <v>0</v>
      </c>
      <c r="BH222" s="190">
        <f>IF(N222="sníž. přenesená",J222,0)</f>
        <v>0</v>
      </c>
      <c r="BI222" s="190">
        <f>IF(N222="nulová",J222,0)</f>
        <v>0</v>
      </c>
      <c r="BJ222" s="18" t="s">
        <v>81</v>
      </c>
      <c r="BK222" s="190">
        <f>ROUND(I222*H222,2)</f>
        <v>0</v>
      </c>
      <c r="BL222" s="18" t="s">
        <v>156</v>
      </c>
      <c r="BM222" s="189" t="s">
        <v>1983</v>
      </c>
    </row>
    <row r="223" s="12" customFormat="1">
      <c r="B223" s="194"/>
      <c r="D223" s="191" t="s">
        <v>160</v>
      </c>
      <c r="E223" s="195" t="s">
        <v>1</v>
      </c>
      <c r="F223" s="196" t="s">
        <v>1984</v>
      </c>
      <c r="H223" s="197">
        <v>87.290000000000006</v>
      </c>
      <c r="I223" s="198"/>
      <c r="L223" s="194"/>
      <c r="M223" s="199"/>
      <c r="N223" s="200"/>
      <c r="O223" s="200"/>
      <c r="P223" s="200"/>
      <c r="Q223" s="200"/>
      <c r="R223" s="200"/>
      <c r="S223" s="200"/>
      <c r="T223" s="201"/>
      <c r="AT223" s="195" t="s">
        <v>160</v>
      </c>
      <c r="AU223" s="195" t="s">
        <v>83</v>
      </c>
      <c r="AV223" s="12" t="s">
        <v>83</v>
      </c>
      <c r="AW223" s="12" t="s">
        <v>30</v>
      </c>
      <c r="AX223" s="12" t="s">
        <v>81</v>
      </c>
      <c r="AY223" s="195" t="s">
        <v>149</v>
      </c>
    </row>
    <row r="224" s="1" customFormat="1" ht="36" customHeight="1">
      <c r="B224" s="177"/>
      <c r="C224" s="178" t="s">
        <v>302</v>
      </c>
      <c r="D224" s="178" t="s">
        <v>151</v>
      </c>
      <c r="E224" s="179" t="s">
        <v>1985</v>
      </c>
      <c r="F224" s="180" t="s">
        <v>1986</v>
      </c>
      <c r="G224" s="181" t="s">
        <v>334</v>
      </c>
      <c r="H224" s="182">
        <v>18</v>
      </c>
      <c r="I224" s="183"/>
      <c r="J224" s="184">
        <f>ROUND(I224*H224,2)</f>
        <v>0</v>
      </c>
      <c r="K224" s="180" t="s">
        <v>1</v>
      </c>
      <c r="L224" s="37"/>
      <c r="M224" s="185" t="s">
        <v>1</v>
      </c>
      <c r="N224" s="186" t="s">
        <v>38</v>
      </c>
      <c r="O224" s="73"/>
      <c r="P224" s="187">
        <f>O224*H224</f>
        <v>0</v>
      </c>
      <c r="Q224" s="187">
        <v>0</v>
      </c>
      <c r="R224" s="187">
        <f>Q224*H224</f>
        <v>0</v>
      </c>
      <c r="S224" s="187">
        <v>0</v>
      </c>
      <c r="T224" s="188">
        <f>S224*H224</f>
        <v>0</v>
      </c>
      <c r="AR224" s="189" t="s">
        <v>156</v>
      </c>
      <c r="AT224" s="189" t="s">
        <v>151</v>
      </c>
      <c r="AU224" s="189" t="s">
        <v>83</v>
      </c>
      <c r="AY224" s="18" t="s">
        <v>149</v>
      </c>
      <c r="BE224" s="190">
        <f>IF(N224="základní",J224,0)</f>
        <v>0</v>
      </c>
      <c r="BF224" s="190">
        <f>IF(N224="snížená",J224,0)</f>
        <v>0</v>
      </c>
      <c r="BG224" s="190">
        <f>IF(N224="zákl. přenesená",J224,0)</f>
        <v>0</v>
      </c>
      <c r="BH224" s="190">
        <f>IF(N224="sníž. přenesená",J224,0)</f>
        <v>0</v>
      </c>
      <c r="BI224" s="190">
        <f>IF(N224="nulová",J224,0)</f>
        <v>0</v>
      </c>
      <c r="BJ224" s="18" t="s">
        <v>81</v>
      </c>
      <c r="BK224" s="190">
        <f>ROUND(I224*H224,2)</f>
        <v>0</v>
      </c>
      <c r="BL224" s="18" t="s">
        <v>156</v>
      </c>
      <c r="BM224" s="189" t="s">
        <v>1987</v>
      </c>
    </row>
    <row r="225" s="12" customFormat="1">
      <c r="B225" s="194"/>
      <c r="D225" s="191" t="s">
        <v>160</v>
      </c>
      <c r="E225" s="195" t="s">
        <v>1</v>
      </c>
      <c r="F225" s="196" t="s">
        <v>1988</v>
      </c>
      <c r="H225" s="197">
        <v>18</v>
      </c>
      <c r="I225" s="198"/>
      <c r="L225" s="194"/>
      <c r="M225" s="199"/>
      <c r="N225" s="200"/>
      <c r="O225" s="200"/>
      <c r="P225" s="200"/>
      <c r="Q225" s="200"/>
      <c r="R225" s="200"/>
      <c r="S225" s="200"/>
      <c r="T225" s="201"/>
      <c r="AT225" s="195" t="s">
        <v>160</v>
      </c>
      <c r="AU225" s="195" t="s">
        <v>83</v>
      </c>
      <c r="AV225" s="12" t="s">
        <v>83</v>
      </c>
      <c r="AW225" s="12" t="s">
        <v>30</v>
      </c>
      <c r="AX225" s="12" t="s">
        <v>81</v>
      </c>
      <c r="AY225" s="195" t="s">
        <v>149</v>
      </c>
    </row>
    <row r="226" s="1" customFormat="1" ht="16.5" customHeight="1">
      <c r="B226" s="177"/>
      <c r="C226" s="211" t="s">
        <v>307</v>
      </c>
      <c r="D226" s="211" t="s">
        <v>223</v>
      </c>
      <c r="E226" s="212" t="s">
        <v>1989</v>
      </c>
      <c r="F226" s="213" t="s">
        <v>1990</v>
      </c>
      <c r="G226" s="214" t="s">
        <v>334</v>
      </c>
      <c r="H226" s="215">
        <v>18</v>
      </c>
      <c r="I226" s="216"/>
      <c r="J226" s="217">
        <f>ROUND(I226*H226,2)</f>
        <v>0</v>
      </c>
      <c r="K226" s="213" t="s">
        <v>1</v>
      </c>
      <c r="L226" s="218"/>
      <c r="M226" s="219" t="s">
        <v>1</v>
      </c>
      <c r="N226" s="220" t="s">
        <v>38</v>
      </c>
      <c r="O226" s="73"/>
      <c r="P226" s="187">
        <f>O226*H226</f>
        <v>0</v>
      </c>
      <c r="Q226" s="187">
        <v>0.00012999999999999999</v>
      </c>
      <c r="R226" s="187">
        <f>Q226*H226</f>
        <v>0.0023399999999999996</v>
      </c>
      <c r="S226" s="187">
        <v>0</v>
      </c>
      <c r="T226" s="188">
        <f>S226*H226</f>
        <v>0</v>
      </c>
      <c r="AR226" s="189" t="s">
        <v>199</v>
      </c>
      <c r="AT226" s="189" t="s">
        <v>223</v>
      </c>
      <c r="AU226" s="189" t="s">
        <v>83</v>
      </c>
      <c r="AY226" s="18" t="s">
        <v>149</v>
      </c>
      <c r="BE226" s="190">
        <f>IF(N226="základní",J226,0)</f>
        <v>0</v>
      </c>
      <c r="BF226" s="190">
        <f>IF(N226="snížená",J226,0)</f>
        <v>0</v>
      </c>
      <c r="BG226" s="190">
        <f>IF(N226="zákl. přenesená",J226,0)</f>
        <v>0</v>
      </c>
      <c r="BH226" s="190">
        <f>IF(N226="sníž. přenesená",J226,0)</f>
        <v>0</v>
      </c>
      <c r="BI226" s="190">
        <f>IF(N226="nulová",J226,0)</f>
        <v>0</v>
      </c>
      <c r="BJ226" s="18" t="s">
        <v>81</v>
      </c>
      <c r="BK226" s="190">
        <f>ROUND(I226*H226,2)</f>
        <v>0</v>
      </c>
      <c r="BL226" s="18" t="s">
        <v>156</v>
      </c>
      <c r="BM226" s="189" t="s">
        <v>1991</v>
      </c>
    </row>
    <row r="227" s="12" customFormat="1">
      <c r="B227" s="194"/>
      <c r="D227" s="191" t="s">
        <v>160</v>
      </c>
      <c r="E227" s="195" t="s">
        <v>1</v>
      </c>
      <c r="F227" s="196" t="s">
        <v>1992</v>
      </c>
      <c r="H227" s="197">
        <v>18</v>
      </c>
      <c r="I227" s="198"/>
      <c r="L227" s="194"/>
      <c r="M227" s="199"/>
      <c r="N227" s="200"/>
      <c r="O227" s="200"/>
      <c r="P227" s="200"/>
      <c r="Q227" s="200"/>
      <c r="R227" s="200"/>
      <c r="S227" s="200"/>
      <c r="T227" s="201"/>
      <c r="AT227" s="195" t="s">
        <v>160</v>
      </c>
      <c r="AU227" s="195" t="s">
        <v>83</v>
      </c>
      <c r="AV227" s="12" t="s">
        <v>83</v>
      </c>
      <c r="AW227" s="12" t="s">
        <v>30</v>
      </c>
      <c r="AX227" s="12" t="s">
        <v>81</v>
      </c>
      <c r="AY227" s="195" t="s">
        <v>149</v>
      </c>
    </row>
    <row r="228" s="1" customFormat="1" ht="36" customHeight="1">
      <c r="B228" s="177"/>
      <c r="C228" s="178" t="s">
        <v>312</v>
      </c>
      <c r="D228" s="178" t="s">
        <v>151</v>
      </c>
      <c r="E228" s="179" t="s">
        <v>1993</v>
      </c>
      <c r="F228" s="180" t="s">
        <v>1994</v>
      </c>
      <c r="G228" s="181" t="s">
        <v>334</v>
      </c>
      <c r="H228" s="182">
        <v>18</v>
      </c>
      <c r="I228" s="183"/>
      <c r="J228" s="184">
        <f>ROUND(I228*H228,2)</f>
        <v>0</v>
      </c>
      <c r="K228" s="180" t="s">
        <v>531</v>
      </c>
      <c r="L228" s="37"/>
      <c r="M228" s="185" t="s">
        <v>1</v>
      </c>
      <c r="N228" s="186" t="s">
        <v>38</v>
      </c>
      <c r="O228" s="73"/>
      <c r="P228" s="187">
        <f>O228*H228</f>
        <v>0</v>
      </c>
      <c r="Q228" s="187">
        <v>0</v>
      </c>
      <c r="R228" s="187">
        <f>Q228*H228</f>
        <v>0</v>
      </c>
      <c r="S228" s="187">
        <v>0</v>
      </c>
      <c r="T228" s="188">
        <f>S228*H228</f>
        <v>0</v>
      </c>
      <c r="AR228" s="189" t="s">
        <v>156</v>
      </c>
      <c r="AT228" s="189" t="s">
        <v>151</v>
      </c>
      <c r="AU228" s="189" t="s">
        <v>83</v>
      </c>
      <c r="AY228" s="18" t="s">
        <v>149</v>
      </c>
      <c r="BE228" s="190">
        <f>IF(N228="základní",J228,0)</f>
        <v>0</v>
      </c>
      <c r="BF228" s="190">
        <f>IF(N228="snížená",J228,0)</f>
        <v>0</v>
      </c>
      <c r="BG228" s="190">
        <f>IF(N228="zákl. přenesená",J228,0)</f>
        <v>0</v>
      </c>
      <c r="BH228" s="190">
        <f>IF(N228="sníž. přenesená",J228,0)</f>
        <v>0</v>
      </c>
      <c r="BI228" s="190">
        <f>IF(N228="nulová",J228,0)</f>
        <v>0</v>
      </c>
      <c r="BJ228" s="18" t="s">
        <v>81</v>
      </c>
      <c r="BK228" s="190">
        <f>ROUND(I228*H228,2)</f>
        <v>0</v>
      </c>
      <c r="BL228" s="18" t="s">
        <v>156</v>
      </c>
      <c r="BM228" s="189" t="s">
        <v>1995</v>
      </c>
    </row>
    <row r="229" s="12" customFormat="1">
      <c r="B229" s="194"/>
      <c r="D229" s="191" t="s">
        <v>160</v>
      </c>
      <c r="E229" s="195" t="s">
        <v>1</v>
      </c>
      <c r="F229" s="196" t="s">
        <v>1992</v>
      </c>
      <c r="H229" s="197">
        <v>18</v>
      </c>
      <c r="I229" s="198"/>
      <c r="L229" s="194"/>
      <c r="M229" s="199"/>
      <c r="N229" s="200"/>
      <c r="O229" s="200"/>
      <c r="P229" s="200"/>
      <c r="Q229" s="200"/>
      <c r="R229" s="200"/>
      <c r="S229" s="200"/>
      <c r="T229" s="201"/>
      <c r="AT229" s="195" t="s">
        <v>160</v>
      </c>
      <c r="AU229" s="195" t="s">
        <v>83</v>
      </c>
      <c r="AV229" s="12" t="s">
        <v>83</v>
      </c>
      <c r="AW229" s="12" t="s">
        <v>30</v>
      </c>
      <c r="AX229" s="12" t="s">
        <v>81</v>
      </c>
      <c r="AY229" s="195" t="s">
        <v>149</v>
      </c>
    </row>
    <row r="230" s="1" customFormat="1" ht="16.5" customHeight="1">
      <c r="B230" s="177"/>
      <c r="C230" s="211" t="s">
        <v>316</v>
      </c>
      <c r="D230" s="211" t="s">
        <v>223</v>
      </c>
      <c r="E230" s="212" t="s">
        <v>1996</v>
      </c>
      <c r="F230" s="213" t="s">
        <v>1997</v>
      </c>
      <c r="G230" s="214" t="s">
        <v>334</v>
      </c>
      <c r="H230" s="215">
        <v>18</v>
      </c>
      <c r="I230" s="216"/>
      <c r="J230" s="217">
        <f>ROUND(I230*H230,2)</f>
        <v>0</v>
      </c>
      <c r="K230" s="213" t="s">
        <v>1</v>
      </c>
      <c r="L230" s="218"/>
      <c r="M230" s="219" t="s">
        <v>1</v>
      </c>
      <c r="N230" s="220" t="s">
        <v>38</v>
      </c>
      <c r="O230" s="73"/>
      <c r="P230" s="187">
        <f>O230*H230</f>
        <v>0</v>
      </c>
      <c r="Q230" s="187">
        <v>6.0000000000000002E-05</v>
      </c>
      <c r="R230" s="187">
        <f>Q230*H230</f>
        <v>0.00108</v>
      </c>
      <c r="S230" s="187">
        <v>0</v>
      </c>
      <c r="T230" s="188">
        <f>S230*H230</f>
        <v>0</v>
      </c>
      <c r="AR230" s="189" t="s">
        <v>199</v>
      </c>
      <c r="AT230" s="189" t="s">
        <v>223</v>
      </c>
      <c r="AU230" s="189" t="s">
        <v>83</v>
      </c>
      <c r="AY230" s="18" t="s">
        <v>149</v>
      </c>
      <c r="BE230" s="190">
        <f>IF(N230="základní",J230,0)</f>
        <v>0</v>
      </c>
      <c r="BF230" s="190">
        <f>IF(N230="snížená",J230,0)</f>
        <v>0</v>
      </c>
      <c r="BG230" s="190">
        <f>IF(N230="zákl. přenesená",J230,0)</f>
        <v>0</v>
      </c>
      <c r="BH230" s="190">
        <f>IF(N230="sníž. přenesená",J230,0)</f>
        <v>0</v>
      </c>
      <c r="BI230" s="190">
        <f>IF(N230="nulová",J230,0)</f>
        <v>0</v>
      </c>
      <c r="BJ230" s="18" t="s">
        <v>81</v>
      </c>
      <c r="BK230" s="190">
        <f>ROUND(I230*H230,2)</f>
        <v>0</v>
      </c>
      <c r="BL230" s="18" t="s">
        <v>156</v>
      </c>
      <c r="BM230" s="189" t="s">
        <v>1998</v>
      </c>
    </row>
    <row r="231" s="12" customFormat="1">
      <c r="B231" s="194"/>
      <c r="D231" s="191" t="s">
        <v>160</v>
      </c>
      <c r="E231" s="195" t="s">
        <v>1</v>
      </c>
      <c r="F231" s="196" t="s">
        <v>1992</v>
      </c>
      <c r="H231" s="197">
        <v>18</v>
      </c>
      <c r="I231" s="198"/>
      <c r="L231" s="194"/>
      <c r="M231" s="199"/>
      <c r="N231" s="200"/>
      <c r="O231" s="200"/>
      <c r="P231" s="200"/>
      <c r="Q231" s="200"/>
      <c r="R231" s="200"/>
      <c r="S231" s="200"/>
      <c r="T231" s="201"/>
      <c r="AT231" s="195" t="s">
        <v>160</v>
      </c>
      <c r="AU231" s="195" t="s">
        <v>83</v>
      </c>
      <c r="AV231" s="12" t="s">
        <v>83</v>
      </c>
      <c r="AW231" s="12" t="s">
        <v>30</v>
      </c>
      <c r="AX231" s="12" t="s">
        <v>81</v>
      </c>
      <c r="AY231" s="195" t="s">
        <v>149</v>
      </c>
    </row>
    <row r="232" s="1" customFormat="1" ht="48" customHeight="1">
      <c r="B232" s="177"/>
      <c r="C232" s="178" t="s">
        <v>320</v>
      </c>
      <c r="D232" s="178" t="s">
        <v>151</v>
      </c>
      <c r="E232" s="179" t="s">
        <v>1999</v>
      </c>
      <c r="F232" s="180" t="s">
        <v>2000</v>
      </c>
      <c r="G232" s="181" t="s">
        <v>334</v>
      </c>
      <c r="H232" s="182">
        <v>18</v>
      </c>
      <c r="I232" s="183"/>
      <c r="J232" s="184">
        <f>ROUND(I232*H232,2)</f>
        <v>0</v>
      </c>
      <c r="K232" s="180" t="s">
        <v>1</v>
      </c>
      <c r="L232" s="37"/>
      <c r="M232" s="185" t="s">
        <v>1</v>
      </c>
      <c r="N232" s="186" t="s">
        <v>38</v>
      </c>
      <c r="O232" s="73"/>
      <c r="P232" s="187">
        <f>O232*H232</f>
        <v>0</v>
      </c>
      <c r="Q232" s="187">
        <v>0.00072000000000000005</v>
      </c>
      <c r="R232" s="187">
        <f>Q232*H232</f>
        <v>0.012960000000000001</v>
      </c>
      <c r="S232" s="187">
        <v>0</v>
      </c>
      <c r="T232" s="188">
        <f>S232*H232</f>
        <v>0</v>
      </c>
      <c r="AR232" s="189" t="s">
        <v>156</v>
      </c>
      <c r="AT232" s="189" t="s">
        <v>151</v>
      </c>
      <c r="AU232" s="189" t="s">
        <v>83</v>
      </c>
      <c r="AY232" s="18" t="s">
        <v>149</v>
      </c>
      <c r="BE232" s="190">
        <f>IF(N232="základní",J232,0)</f>
        <v>0</v>
      </c>
      <c r="BF232" s="190">
        <f>IF(N232="snížená",J232,0)</f>
        <v>0</v>
      </c>
      <c r="BG232" s="190">
        <f>IF(N232="zákl. přenesená",J232,0)</f>
        <v>0</v>
      </c>
      <c r="BH232" s="190">
        <f>IF(N232="sníž. přenesená",J232,0)</f>
        <v>0</v>
      </c>
      <c r="BI232" s="190">
        <f>IF(N232="nulová",J232,0)</f>
        <v>0</v>
      </c>
      <c r="BJ232" s="18" t="s">
        <v>81</v>
      </c>
      <c r="BK232" s="190">
        <f>ROUND(I232*H232,2)</f>
        <v>0</v>
      </c>
      <c r="BL232" s="18" t="s">
        <v>156</v>
      </c>
      <c r="BM232" s="189" t="s">
        <v>2001</v>
      </c>
    </row>
    <row r="233" s="12" customFormat="1">
      <c r="B233" s="194"/>
      <c r="D233" s="191" t="s">
        <v>160</v>
      </c>
      <c r="E233" s="195" t="s">
        <v>1</v>
      </c>
      <c r="F233" s="196" t="s">
        <v>2002</v>
      </c>
      <c r="H233" s="197">
        <v>18</v>
      </c>
      <c r="I233" s="198"/>
      <c r="L233" s="194"/>
      <c r="M233" s="199"/>
      <c r="N233" s="200"/>
      <c r="O233" s="200"/>
      <c r="P233" s="200"/>
      <c r="Q233" s="200"/>
      <c r="R233" s="200"/>
      <c r="S233" s="200"/>
      <c r="T233" s="201"/>
      <c r="AT233" s="195" t="s">
        <v>160</v>
      </c>
      <c r="AU233" s="195" t="s">
        <v>83</v>
      </c>
      <c r="AV233" s="12" t="s">
        <v>83</v>
      </c>
      <c r="AW233" s="12" t="s">
        <v>30</v>
      </c>
      <c r="AX233" s="12" t="s">
        <v>81</v>
      </c>
      <c r="AY233" s="195" t="s">
        <v>149</v>
      </c>
    </row>
    <row r="234" s="1" customFormat="1" ht="16.5" customHeight="1">
      <c r="B234" s="177"/>
      <c r="C234" s="211" t="s">
        <v>325</v>
      </c>
      <c r="D234" s="211" t="s">
        <v>223</v>
      </c>
      <c r="E234" s="212" t="s">
        <v>2003</v>
      </c>
      <c r="F234" s="213" t="s">
        <v>2004</v>
      </c>
      <c r="G234" s="214" t="s">
        <v>334</v>
      </c>
      <c r="H234" s="215">
        <v>18</v>
      </c>
      <c r="I234" s="216"/>
      <c r="J234" s="217">
        <f>ROUND(I234*H234,2)</f>
        <v>0</v>
      </c>
      <c r="K234" s="213" t="s">
        <v>1</v>
      </c>
      <c r="L234" s="218"/>
      <c r="M234" s="219" t="s">
        <v>1</v>
      </c>
      <c r="N234" s="220" t="s">
        <v>38</v>
      </c>
      <c r="O234" s="73"/>
      <c r="P234" s="187">
        <f>O234*H234</f>
        <v>0</v>
      </c>
      <c r="Q234" s="187">
        <v>0.00080000000000000004</v>
      </c>
      <c r="R234" s="187">
        <f>Q234*H234</f>
        <v>0.014400000000000001</v>
      </c>
      <c r="S234" s="187">
        <v>0</v>
      </c>
      <c r="T234" s="188">
        <f>S234*H234</f>
        <v>0</v>
      </c>
      <c r="AR234" s="189" t="s">
        <v>199</v>
      </c>
      <c r="AT234" s="189" t="s">
        <v>223</v>
      </c>
      <c r="AU234" s="189" t="s">
        <v>83</v>
      </c>
      <c r="AY234" s="18" t="s">
        <v>149</v>
      </c>
      <c r="BE234" s="190">
        <f>IF(N234="základní",J234,0)</f>
        <v>0</v>
      </c>
      <c r="BF234" s="190">
        <f>IF(N234="snížená",J234,0)</f>
        <v>0</v>
      </c>
      <c r="BG234" s="190">
        <f>IF(N234="zákl. přenesená",J234,0)</f>
        <v>0</v>
      </c>
      <c r="BH234" s="190">
        <f>IF(N234="sníž. přenesená",J234,0)</f>
        <v>0</v>
      </c>
      <c r="BI234" s="190">
        <f>IF(N234="nulová",J234,0)</f>
        <v>0</v>
      </c>
      <c r="BJ234" s="18" t="s">
        <v>81</v>
      </c>
      <c r="BK234" s="190">
        <f>ROUND(I234*H234,2)</f>
        <v>0</v>
      </c>
      <c r="BL234" s="18" t="s">
        <v>156</v>
      </c>
      <c r="BM234" s="189" t="s">
        <v>2005</v>
      </c>
    </row>
    <row r="235" s="12" customFormat="1">
      <c r="B235" s="194"/>
      <c r="D235" s="191" t="s">
        <v>160</v>
      </c>
      <c r="E235" s="195" t="s">
        <v>1</v>
      </c>
      <c r="F235" s="196" t="s">
        <v>1992</v>
      </c>
      <c r="H235" s="197">
        <v>18</v>
      </c>
      <c r="I235" s="198"/>
      <c r="L235" s="194"/>
      <c r="M235" s="199"/>
      <c r="N235" s="200"/>
      <c r="O235" s="200"/>
      <c r="P235" s="200"/>
      <c r="Q235" s="200"/>
      <c r="R235" s="200"/>
      <c r="S235" s="200"/>
      <c r="T235" s="201"/>
      <c r="AT235" s="195" t="s">
        <v>160</v>
      </c>
      <c r="AU235" s="195" t="s">
        <v>83</v>
      </c>
      <c r="AV235" s="12" t="s">
        <v>83</v>
      </c>
      <c r="AW235" s="12" t="s">
        <v>30</v>
      </c>
      <c r="AX235" s="12" t="s">
        <v>81</v>
      </c>
      <c r="AY235" s="195" t="s">
        <v>149</v>
      </c>
    </row>
    <row r="236" s="1" customFormat="1" ht="24" customHeight="1">
      <c r="B236" s="177"/>
      <c r="C236" s="211" t="s">
        <v>1132</v>
      </c>
      <c r="D236" s="211" t="s">
        <v>223</v>
      </c>
      <c r="E236" s="212" t="s">
        <v>2006</v>
      </c>
      <c r="F236" s="213" t="s">
        <v>2007</v>
      </c>
      <c r="G236" s="214" t="s">
        <v>334</v>
      </c>
      <c r="H236" s="215">
        <v>18</v>
      </c>
      <c r="I236" s="216"/>
      <c r="J236" s="217">
        <f>ROUND(I236*H236,2)</f>
        <v>0</v>
      </c>
      <c r="K236" s="213" t="s">
        <v>1</v>
      </c>
      <c r="L236" s="218"/>
      <c r="M236" s="219" t="s">
        <v>1</v>
      </c>
      <c r="N236" s="220" t="s">
        <v>38</v>
      </c>
      <c r="O236" s="73"/>
      <c r="P236" s="187">
        <f>O236*H236</f>
        <v>0</v>
      </c>
      <c r="Q236" s="187">
        <v>0.0033</v>
      </c>
      <c r="R236" s="187">
        <f>Q236*H236</f>
        <v>0.059400000000000001</v>
      </c>
      <c r="S236" s="187">
        <v>0</v>
      </c>
      <c r="T236" s="188">
        <f>S236*H236</f>
        <v>0</v>
      </c>
      <c r="AR236" s="189" t="s">
        <v>199</v>
      </c>
      <c r="AT236" s="189" t="s">
        <v>223</v>
      </c>
      <c r="AU236" s="189" t="s">
        <v>83</v>
      </c>
      <c r="AY236" s="18" t="s">
        <v>149</v>
      </c>
      <c r="BE236" s="190">
        <f>IF(N236="základní",J236,0)</f>
        <v>0</v>
      </c>
      <c r="BF236" s="190">
        <f>IF(N236="snížená",J236,0)</f>
        <v>0</v>
      </c>
      <c r="BG236" s="190">
        <f>IF(N236="zákl. přenesená",J236,0)</f>
        <v>0</v>
      </c>
      <c r="BH236" s="190">
        <f>IF(N236="sníž. přenesená",J236,0)</f>
        <v>0</v>
      </c>
      <c r="BI236" s="190">
        <f>IF(N236="nulová",J236,0)</f>
        <v>0</v>
      </c>
      <c r="BJ236" s="18" t="s">
        <v>81</v>
      </c>
      <c r="BK236" s="190">
        <f>ROUND(I236*H236,2)</f>
        <v>0</v>
      </c>
      <c r="BL236" s="18" t="s">
        <v>156</v>
      </c>
      <c r="BM236" s="189" t="s">
        <v>2008</v>
      </c>
    </row>
    <row r="237" s="12" customFormat="1">
      <c r="B237" s="194"/>
      <c r="D237" s="191" t="s">
        <v>160</v>
      </c>
      <c r="E237" s="195" t="s">
        <v>1</v>
      </c>
      <c r="F237" s="196" t="s">
        <v>1992</v>
      </c>
      <c r="H237" s="197">
        <v>18</v>
      </c>
      <c r="I237" s="198"/>
      <c r="L237" s="194"/>
      <c r="M237" s="199"/>
      <c r="N237" s="200"/>
      <c r="O237" s="200"/>
      <c r="P237" s="200"/>
      <c r="Q237" s="200"/>
      <c r="R237" s="200"/>
      <c r="S237" s="200"/>
      <c r="T237" s="201"/>
      <c r="AT237" s="195" t="s">
        <v>160</v>
      </c>
      <c r="AU237" s="195" t="s">
        <v>83</v>
      </c>
      <c r="AV237" s="12" t="s">
        <v>83</v>
      </c>
      <c r="AW237" s="12" t="s">
        <v>30</v>
      </c>
      <c r="AX237" s="12" t="s">
        <v>81</v>
      </c>
      <c r="AY237" s="195" t="s">
        <v>149</v>
      </c>
    </row>
    <row r="238" s="1" customFormat="1" ht="36" customHeight="1">
      <c r="B238" s="177"/>
      <c r="C238" s="178" t="s">
        <v>331</v>
      </c>
      <c r="D238" s="178" t="s">
        <v>151</v>
      </c>
      <c r="E238" s="179" t="s">
        <v>2009</v>
      </c>
      <c r="F238" s="180" t="s">
        <v>2010</v>
      </c>
      <c r="G238" s="181" t="s">
        <v>334</v>
      </c>
      <c r="H238" s="182">
        <v>18</v>
      </c>
      <c r="I238" s="183"/>
      <c r="J238" s="184">
        <f>ROUND(I238*H238,2)</f>
        <v>0</v>
      </c>
      <c r="K238" s="180" t="s">
        <v>531</v>
      </c>
      <c r="L238" s="37"/>
      <c r="M238" s="185" t="s">
        <v>1</v>
      </c>
      <c r="N238" s="186" t="s">
        <v>38</v>
      </c>
      <c r="O238" s="73"/>
      <c r="P238" s="187">
        <f>O238*H238</f>
        <v>0</v>
      </c>
      <c r="Q238" s="187">
        <v>0</v>
      </c>
      <c r="R238" s="187">
        <f>Q238*H238</f>
        <v>0</v>
      </c>
      <c r="S238" s="187">
        <v>0</v>
      </c>
      <c r="T238" s="188">
        <f>S238*H238</f>
        <v>0</v>
      </c>
      <c r="AR238" s="189" t="s">
        <v>156</v>
      </c>
      <c r="AT238" s="189" t="s">
        <v>151</v>
      </c>
      <c r="AU238" s="189" t="s">
        <v>83</v>
      </c>
      <c r="AY238" s="18" t="s">
        <v>149</v>
      </c>
      <c r="BE238" s="190">
        <f>IF(N238="základní",J238,0)</f>
        <v>0</v>
      </c>
      <c r="BF238" s="190">
        <f>IF(N238="snížená",J238,0)</f>
        <v>0</v>
      </c>
      <c r="BG238" s="190">
        <f>IF(N238="zákl. přenesená",J238,0)</f>
        <v>0</v>
      </c>
      <c r="BH238" s="190">
        <f>IF(N238="sníž. přenesená",J238,0)</f>
        <v>0</v>
      </c>
      <c r="BI238" s="190">
        <f>IF(N238="nulová",J238,0)</f>
        <v>0</v>
      </c>
      <c r="BJ238" s="18" t="s">
        <v>81</v>
      </c>
      <c r="BK238" s="190">
        <f>ROUND(I238*H238,2)</f>
        <v>0</v>
      </c>
      <c r="BL238" s="18" t="s">
        <v>156</v>
      </c>
      <c r="BM238" s="189" t="s">
        <v>2011</v>
      </c>
    </row>
    <row r="239" s="12" customFormat="1">
      <c r="B239" s="194"/>
      <c r="D239" s="191" t="s">
        <v>160</v>
      </c>
      <c r="E239" s="195" t="s">
        <v>1</v>
      </c>
      <c r="F239" s="196" t="s">
        <v>2002</v>
      </c>
      <c r="H239" s="197">
        <v>18</v>
      </c>
      <c r="I239" s="198"/>
      <c r="L239" s="194"/>
      <c r="M239" s="199"/>
      <c r="N239" s="200"/>
      <c r="O239" s="200"/>
      <c r="P239" s="200"/>
      <c r="Q239" s="200"/>
      <c r="R239" s="200"/>
      <c r="S239" s="200"/>
      <c r="T239" s="201"/>
      <c r="AT239" s="195" t="s">
        <v>160</v>
      </c>
      <c r="AU239" s="195" t="s">
        <v>83</v>
      </c>
      <c r="AV239" s="12" t="s">
        <v>83</v>
      </c>
      <c r="AW239" s="12" t="s">
        <v>30</v>
      </c>
      <c r="AX239" s="12" t="s">
        <v>81</v>
      </c>
      <c r="AY239" s="195" t="s">
        <v>149</v>
      </c>
    </row>
    <row r="240" s="1" customFormat="1" ht="16.5" customHeight="1">
      <c r="B240" s="177"/>
      <c r="C240" s="211" t="s">
        <v>341</v>
      </c>
      <c r="D240" s="211" t="s">
        <v>223</v>
      </c>
      <c r="E240" s="212" t="s">
        <v>2012</v>
      </c>
      <c r="F240" s="213" t="s">
        <v>2013</v>
      </c>
      <c r="G240" s="214" t="s">
        <v>334</v>
      </c>
      <c r="H240" s="215">
        <v>18</v>
      </c>
      <c r="I240" s="216"/>
      <c r="J240" s="217">
        <f>ROUND(I240*H240,2)</f>
        <v>0</v>
      </c>
      <c r="K240" s="213" t="s">
        <v>1</v>
      </c>
      <c r="L240" s="218"/>
      <c r="M240" s="219" t="s">
        <v>1</v>
      </c>
      <c r="N240" s="220" t="s">
        <v>38</v>
      </c>
      <c r="O240" s="73"/>
      <c r="P240" s="187">
        <f>O240*H240</f>
        <v>0</v>
      </c>
      <c r="Q240" s="187">
        <v>0.0035999999999999999</v>
      </c>
      <c r="R240" s="187">
        <f>Q240*H240</f>
        <v>0.064799999999999996</v>
      </c>
      <c r="S240" s="187">
        <v>0</v>
      </c>
      <c r="T240" s="188">
        <f>S240*H240</f>
        <v>0</v>
      </c>
      <c r="AR240" s="189" t="s">
        <v>199</v>
      </c>
      <c r="AT240" s="189" t="s">
        <v>223</v>
      </c>
      <c r="AU240" s="189" t="s">
        <v>83</v>
      </c>
      <c r="AY240" s="18" t="s">
        <v>149</v>
      </c>
      <c r="BE240" s="190">
        <f>IF(N240="základní",J240,0)</f>
        <v>0</v>
      </c>
      <c r="BF240" s="190">
        <f>IF(N240="snížená",J240,0)</f>
        <v>0</v>
      </c>
      <c r="BG240" s="190">
        <f>IF(N240="zákl. přenesená",J240,0)</f>
        <v>0</v>
      </c>
      <c r="BH240" s="190">
        <f>IF(N240="sníž. přenesená",J240,0)</f>
        <v>0</v>
      </c>
      <c r="BI240" s="190">
        <f>IF(N240="nulová",J240,0)</f>
        <v>0</v>
      </c>
      <c r="BJ240" s="18" t="s">
        <v>81</v>
      </c>
      <c r="BK240" s="190">
        <f>ROUND(I240*H240,2)</f>
        <v>0</v>
      </c>
      <c r="BL240" s="18" t="s">
        <v>156</v>
      </c>
      <c r="BM240" s="189" t="s">
        <v>2014</v>
      </c>
    </row>
    <row r="241" s="12" customFormat="1">
      <c r="B241" s="194"/>
      <c r="D241" s="191" t="s">
        <v>160</v>
      </c>
      <c r="E241" s="195" t="s">
        <v>1</v>
      </c>
      <c r="F241" s="196" t="s">
        <v>1992</v>
      </c>
      <c r="H241" s="197">
        <v>18</v>
      </c>
      <c r="I241" s="198"/>
      <c r="L241" s="194"/>
      <c r="M241" s="199"/>
      <c r="N241" s="200"/>
      <c r="O241" s="200"/>
      <c r="P241" s="200"/>
      <c r="Q241" s="200"/>
      <c r="R241" s="200"/>
      <c r="S241" s="200"/>
      <c r="T241" s="201"/>
      <c r="AT241" s="195" t="s">
        <v>160</v>
      </c>
      <c r="AU241" s="195" t="s">
        <v>83</v>
      </c>
      <c r="AV241" s="12" t="s">
        <v>83</v>
      </c>
      <c r="AW241" s="12" t="s">
        <v>30</v>
      </c>
      <c r="AX241" s="12" t="s">
        <v>81</v>
      </c>
      <c r="AY241" s="195" t="s">
        <v>149</v>
      </c>
    </row>
    <row r="242" s="1" customFormat="1" ht="24" customHeight="1">
      <c r="B242" s="177"/>
      <c r="C242" s="178" t="s">
        <v>346</v>
      </c>
      <c r="D242" s="178" t="s">
        <v>151</v>
      </c>
      <c r="E242" s="179" t="s">
        <v>2015</v>
      </c>
      <c r="F242" s="180" t="s">
        <v>2016</v>
      </c>
      <c r="G242" s="181" t="s">
        <v>281</v>
      </c>
      <c r="H242" s="182">
        <v>86</v>
      </c>
      <c r="I242" s="183"/>
      <c r="J242" s="184">
        <f>ROUND(I242*H242,2)</f>
        <v>0</v>
      </c>
      <c r="K242" s="180" t="s">
        <v>1</v>
      </c>
      <c r="L242" s="37"/>
      <c r="M242" s="185" t="s">
        <v>1</v>
      </c>
      <c r="N242" s="186" t="s">
        <v>38</v>
      </c>
      <c r="O242" s="73"/>
      <c r="P242" s="187">
        <f>O242*H242</f>
        <v>0</v>
      </c>
      <c r="Q242" s="187">
        <v>0</v>
      </c>
      <c r="R242" s="187">
        <f>Q242*H242</f>
        <v>0</v>
      </c>
      <c r="S242" s="187">
        <v>0</v>
      </c>
      <c r="T242" s="188">
        <f>S242*H242</f>
        <v>0</v>
      </c>
      <c r="AR242" s="189" t="s">
        <v>156</v>
      </c>
      <c r="AT242" s="189" t="s">
        <v>151</v>
      </c>
      <c r="AU242" s="189" t="s">
        <v>83</v>
      </c>
      <c r="AY242" s="18" t="s">
        <v>149</v>
      </c>
      <c r="BE242" s="190">
        <f>IF(N242="základní",J242,0)</f>
        <v>0</v>
      </c>
      <c r="BF242" s="190">
        <f>IF(N242="snížená",J242,0)</f>
        <v>0</v>
      </c>
      <c r="BG242" s="190">
        <f>IF(N242="zákl. přenesená",J242,0)</f>
        <v>0</v>
      </c>
      <c r="BH242" s="190">
        <f>IF(N242="sníž. přenesená",J242,0)</f>
        <v>0</v>
      </c>
      <c r="BI242" s="190">
        <f>IF(N242="nulová",J242,0)</f>
        <v>0</v>
      </c>
      <c r="BJ242" s="18" t="s">
        <v>81</v>
      </c>
      <c r="BK242" s="190">
        <f>ROUND(I242*H242,2)</f>
        <v>0</v>
      </c>
      <c r="BL242" s="18" t="s">
        <v>156</v>
      </c>
      <c r="BM242" s="189" t="s">
        <v>2017</v>
      </c>
    </row>
    <row r="243" s="12" customFormat="1">
      <c r="B243" s="194"/>
      <c r="D243" s="191" t="s">
        <v>160</v>
      </c>
      <c r="E243" s="195" t="s">
        <v>1</v>
      </c>
      <c r="F243" s="196" t="s">
        <v>2018</v>
      </c>
      <c r="H243" s="197">
        <v>86</v>
      </c>
      <c r="I243" s="198"/>
      <c r="L243" s="194"/>
      <c r="M243" s="199"/>
      <c r="N243" s="200"/>
      <c r="O243" s="200"/>
      <c r="P243" s="200"/>
      <c r="Q243" s="200"/>
      <c r="R243" s="200"/>
      <c r="S243" s="200"/>
      <c r="T243" s="201"/>
      <c r="AT243" s="195" t="s">
        <v>160</v>
      </c>
      <c r="AU243" s="195" t="s">
        <v>83</v>
      </c>
      <c r="AV243" s="12" t="s">
        <v>83</v>
      </c>
      <c r="AW243" s="12" t="s">
        <v>30</v>
      </c>
      <c r="AX243" s="12" t="s">
        <v>81</v>
      </c>
      <c r="AY243" s="195" t="s">
        <v>149</v>
      </c>
    </row>
    <row r="244" s="1" customFormat="1" ht="16.5" customHeight="1">
      <c r="B244" s="177"/>
      <c r="C244" s="178" t="s">
        <v>351</v>
      </c>
      <c r="D244" s="178" t="s">
        <v>151</v>
      </c>
      <c r="E244" s="179" t="s">
        <v>2019</v>
      </c>
      <c r="F244" s="180" t="s">
        <v>2020</v>
      </c>
      <c r="G244" s="181" t="s">
        <v>281</v>
      </c>
      <c r="H244" s="182">
        <v>86</v>
      </c>
      <c r="I244" s="183"/>
      <c r="J244" s="184">
        <f>ROUND(I244*H244,2)</f>
        <v>0</v>
      </c>
      <c r="K244" s="180" t="s">
        <v>531</v>
      </c>
      <c r="L244" s="37"/>
      <c r="M244" s="185" t="s">
        <v>1</v>
      </c>
      <c r="N244" s="186" t="s">
        <v>38</v>
      </c>
      <c r="O244" s="73"/>
      <c r="P244" s="187">
        <f>O244*H244</f>
        <v>0</v>
      </c>
      <c r="Q244" s="187">
        <v>0</v>
      </c>
      <c r="R244" s="187">
        <f>Q244*H244</f>
        <v>0</v>
      </c>
      <c r="S244" s="187">
        <v>0</v>
      </c>
      <c r="T244" s="188">
        <f>S244*H244</f>
        <v>0</v>
      </c>
      <c r="AR244" s="189" t="s">
        <v>156</v>
      </c>
      <c r="AT244" s="189" t="s">
        <v>151</v>
      </c>
      <c r="AU244" s="189" t="s">
        <v>83</v>
      </c>
      <c r="AY244" s="18" t="s">
        <v>149</v>
      </c>
      <c r="BE244" s="190">
        <f>IF(N244="základní",J244,0)</f>
        <v>0</v>
      </c>
      <c r="BF244" s="190">
        <f>IF(N244="snížená",J244,0)</f>
        <v>0</v>
      </c>
      <c r="BG244" s="190">
        <f>IF(N244="zákl. přenesená",J244,0)</f>
        <v>0</v>
      </c>
      <c r="BH244" s="190">
        <f>IF(N244="sníž. přenesená",J244,0)</f>
        <v>0</v>
      </c>
      <c r="BI244" s="190">
        <f>IF(N244="nulová",J244,0)</f>
        <v>0</v>
      </c>
      <c r="BJ244" s="18" t="s">
        <v>81</v>
      </c>
      <c r="BK244" s="190">
        <f>ROUND(I244*H244,2)</f>
        <v>0</v>
      </c>
      <c r="BL244" s="18" t="s">
        <v>156</v>
      </c>
      <c r="BM244" s="189" t="s">
        <v>2021</v>
      </c>
    </row>
    <row r="245" s="12" customFormat="1">
      <c r="B245" s="194"/>
      <c r="D245" s="191" t="s">
        <v>160</v>
      </c>
      <c r="E245" s="195" t="s">
        <v>1</v>
      </c>
      <c r="F245" s="196" t="s">
        <v>2018</v>
      </c>
      <c r="H245" s="197">
        <v>86</v>
      </c>
      <c r="I245" s="198"/>
      <c r="L245" s="194"/>
      <c r="M245" s="199"/>
      <c r="N245" s="200"/>
      <c r="O245" s="200"/>
      <c r="P245" s="200"/>
      <c r="Q245" s="200"/>
      <c r="R245" s="200"/>
      <c r="S245" s="200"/>
      <c r="T245" s="201"/>
      <c r="AT245" s="195" t="s">
        <v>160</v>
      </c>
      <c r="AU245" s="195" t="s">
        <v>83</v>
      </c>
      <c r="AV245" s="12" t="s">
        <v>83</v>
      </c>
      <c r="AW245" s="12" t="s">
        <v>30</v>
      </c>
      <c r="AX245" s="12" t="s">
        <v>81</v>
      </c>
      <c r="AY245" s="195" t="s">
        <v>149</v>
      </c>
    </row>
    <row r="246" s="1" customFormat="1" ht="24" customHeight="1">
      <c r="B246" s="177"/>
      <c r="C246" s="178" t="s">
        <v>355</v>
      </c>
      <c r="D246" s="178" t="s">
        <v>151</v>
      </c>
      <c r="E246" s="179" t="s">
        <v>765</v>
      </c>
      <c r="F246" s="180" t="s">
        <v>766</v>
      </c>
      <c r="G246" s="181" t="s">
        <v>334</v>
      </c>
      <c r="H246" s="182">
        <v>1</v>
      </c>
      <c r="I246" s="183"/>
      <c r="J246" s="184">
        <f>ROUND(I246*H246,2)</f>
        <v>0</v>
      </c>
      <c r="K246" s="180" t="s">
        <v>531</v>
      </c>
      <c r="L246" s="37"/>
      <c r="M246" s="185" t="s">
        <v>1</v>
      </c>
      <c r="N246" s="186" t="s">
        <v>38</v>
      </c>
      <c r="O246" s="73"/>
      <c r="P246" s="187">
        <f>O246*H246</f>
        <v>0</v>
      </c>
      <c r="Q246" s="187">
        <v>0.46009</v>
      </c>
      <c r="R246" s="187">
        <f>Q246*H246</f>
        <v>0.46009</v>
      </c>
      <c r="S246" s="187">
        <v>0</v>
      </c>
      <c r="T246" s="188">
        <f>S246*H246</f>
        <v>0</v>
      </c>
      <c r="AR246" s="189" t="s">
        <v>156</v>
      </c>
      <c r="AT246" s="189" t="s">
        <v>151</v>
      </c>
      <c r="AU246" s="189" t="s">
        <v>83</v>
      </c>
      <c r="AY246" s="18" t="s">
        <v>149</v>
      </c>
      <c r="BE246" s="190">
        <f>IF(N246="základní",J246,0)</f>
        <v>0</v>
      </c>
      <c r="BF246" s="190">
        <f>IF(N246="snížená",J246,0)</f>
        <v>0</v>
      </c>
      <c r="BG246" s="190">
        <f>IF(N246="zákl. přenesená",J246,0)</f>
        <v>0</v>
      </c>
      <c r="BH246" s="190">
        <f>IF(N246="sníž. přenesená",J246,0)</f>
        <v>0</v>
      </c>
      <c r="BI246" s="190">
        <f>IF(N246="nulová",J246,0)</f>
        <v>0</v>
      </c>
      <c r="BJ246" s="18" t="s">
        <v>81</v>
      </c>
      <c r="BK246" s="190">
        <f>ROUND(I246*H246,2)</f>
        <v>0</v>
      </c>
      <c r="BL246" s="18" t="s">
        <v>156</v>
      </c>
      <c r="BM246" s="189" t="s">
        <v>2022</v>
      </c>
    </row>
    <row r="247" s="12" customFormat="1">
      <c r="B247" s="194"/>
      <c r="D247" s="191" t="s">
        <v>160</v>
      </c>
      <c r="E247" s="195" t="s">
        <v>1</v>
      </c>
      <c r="F247" s="196" t="s">
        <v>692</v>
      </c>
      <c r="H247" s="197">
        <v>1</v>
      </c>
      <c r="I247" s="198"/>
      <c r="L247" s="194"/>
      <c r="M247" s="199"/>
      <c r="N247" s="200"/>
      <c r="O247" s="200"/>
      <c r="P247" s="200"/>
      <c r="Q247" s="200"/>
      <c r="R247" s="200"/>
      <c r="S247" s="200"/>
      <c r="T247" s="201"/>
      <c r="AT247" s="195" t="s">
        <v>160</v>
      </c>
      <c r="AU247" s="195" t="s">
        <v>83</v>
      </c>
      <c r="AV247" s="12" t="s">
        <v>83</v>
      </c>
      <c r="AW247" s="12" t="s">
        <v>30</v>
      </c>
      <c r="AX247" s="12" t="s">
        <v>81</v>
      </c>
      <c r="AY247" s="195" t="s">
        <v>149</v>
      </c>
    </row>
    <row r="248" s="1" customFormat="1" ht="16.5" customHeight="1">
      <c r="B248" s="177"/>
      <c r="C248" s="178" t="s">
        <v>359</v>
      </c>
      <c r="D248" s="178" t="s">
        <v>151</v>
      </c>
      <c r="E248" s="179" t="s">
        <v>1596</v>
      </c>
      <c r="F248" s="180" t="s">
        <v>1597</v>
      </c>
      <c r="G248" s="181" t="s">
        <v>334</v>
      </c>
      <c r="H248" s="182">
        <v>18</v>
      </c>
      <c r="I248" s="183"/>
      <c r="J248" s="184">
        <f>ROUND(I248*H248,2)</f>
        <v>0</v>
      </c>
      <c r="K248" s="180" t="s">
        <v>531</v>
      </c>
      <c r="L248" s="37"/>
      <c r="M248" s="185" t="s">
        <v>1</v>
      </c>
      <c r="N248" s="186" t="s">
        <v>38</v>
      </c>
      <c r="O248" s="73"/>
      <c r="P248" s="187">
        <f>O248*H248</f>
        <v>0</v>
      </c>
      <c r="Q248" s="187">
        <v>0.12303</v>
      </c>
      <c r="R248" s="187">
        <f>Q248*H248</f>
        <v>2.21454</v>
      </c>
      <c r="S248" s="187">
        <v>0</v>
      </c>
      <c r="T248" s="188">
        <f>S248*H248</f>
        <v>0</v>
      </c>
      <c r="AR248" s="189" t="s">
        <v>156</v>
      </c>
      <c r="AT248" s="189" t="s">
        <v>151</v>
      </c>
      <c r="AU248" s="189" t="s">
        <v>83</v>
      </c>
      <c r="AY248" s="18" t="s">
        <v>149</v>
      </c>
      <c r="BE248" s="190">
        <f>IF(N248="základní",J248,0)</f>
        <v>0</v>
      </c>
      <c r="BF248" s="190">
        <f>IF(N248="snížená",J248,0)</f>
        <v>0</v>
      </c>
      <c r="BG248" s="190">
        <f>IF(N248="zákl. přenesená",J248,0)</f>
        <v>0</v>
      </c>
      <c r="BH248" s="190">
        <f>IF(N248="sníž. přenesená",J248,0)</f>
        <v>0</v>
      </c>
      <c r="BI248" s="190">
        <f>IF(N248="nulová",J248,0)</f>
        <v>0</v>
      </c>
      <c r="BJ248" s="18" t="s">
        <v>81</v>
      </c>
      <c r="BK248" s="190">
        <f>ROUND(I248*H248,2)</f>
        <v>0</v>
      </c>
      <c r="BL248" s="18" t="s">
        <v>156</v>
      </c>
      <c r="BM248" s="189" t="s">
        <v>2023</v>
      </c>
    </row>
    <row r="249" s="12" customFormat="1">
      <c r="B249" s="194"/>
      <c r="D249" s="191" t="s">
        <v>160</v>
      </c>
      <c r="E249" s="195" t="s">
        <v>1</v>
      </c>
      <c r="F249" s="196" t="s">
        <v>2002</v>
      </c>
      <c r="H249" s="197">
        <v>18</v>
      </c>
      <c r="I249" s="198"/>
      <c r="L249" s="194"/>
      <c r="M249" s="199"/>
      <c r="N249" s="200"/>
      <c r="O249" s="200"/>
      <c r="P249" s="200"/>
      <c r="Q249" s="200"/>
      <c r="R249" s="200"/>
      <c r="S249" s="200"/>
      <c r="T249" s="201"/>
      <c r="AT249" s="195" t="s">
        <v>160</v>
      </c>
      <c r="AU249" s="195" t="s">
        <v>83</v>
      </c>
      <c r="AV249" s="12" t="s">
        <v>83</v>
      </c>
      <c r="AW249" s="12" t="s">
        <v>30</v>
      </c>
      <c r="AX249" s="12" t="s">
        <v>81</v>
      </c>
      <c r="AY249" s="195" t="s">
        <v>149</v>
      </c>
    </row>
    <row r="250" s="1" customFormat="1" ht="24" customHeight="1">
      <c r="B250" s="177"/>
      <c r="C250" s="211" t="s">
        <v>363</v>
      </c>
      <c r="D250" s="211" t="s">
        <v>223</v>
      </c>
      <c r="E250" s="212" t="s">
        <v>2024</v>
      </c>
      <c r="F250" s="213" t="s">
        <v>2025</v>
      </c>
      <c r="G250" s="214" t="s">
        <v>334</v>
      </c>
      <c r="H250" s="215">
        <v>18</v>
      </c>
      <c r="I250" s="216"/>
      <c r="J250" s="217">
        <f>ROUND(I250*H250,2)</f>
        <v>0</v>
      </c>
      <c r="K250" s="213" t="s">
        <v>1</v>
      </c>
      <c r="L250" s="218"/>
      <c r="M250" s="219" t="s">
        <v>1</v>
      </c>
      <c r="N250" s="220" t="s">
        <v>38</v>
      </c>
      <c r="O250" s="73"/>
      <c r="P250" s="187">
        <f>O250*H250</f>
        <v>0</v>
      </c>
      <c r="Q250" s="187">
        <v>0.0071000000000000004</v>
      </c>
      <c r="R250" s="187">
        <f>Q250*H250</f>
        <v>0.1278</v>
      </c>
      <c r="S250" s="187">
        <v>0</v>
      </c>
      <c r="T250" s="188">
        <f>S250*H250</f>
        <v>0</v>
      </c>
      <c r="AR250" s="189" t="s">
        <v>199</v>
      </c>
      <c r="AT250" s="189" t="s">
        <v>223</v>
      </c>
      <c r="AU250" s="189" t="s">
        <v>83</v>
      </c>
      <c r="AY250" s="18" t="s">
        <v>149</v>
      </c>
      <c r="BE250" s="190">
        <f>IF(N250="základní",J250,0)</f>
        <v>0</v>
      </c>
      <c r="BF250" s="190">
        <f>IF(N250="snížená",J250,0)</f>
        <v>0</v>
      </c>
      <c r="BG250" s="190">
        <f>IF(N250="zákl. přenesená",J250,0)</f>
        <v>0</v>
      </c>
      <c r="BH250" s="190">
        <f>IF(N250="sníž. přenesená",J250,0)</f>
        <v>0</v>
      </c>
      <c r="BI250" s="190">
        <f>IF(N250="nulová",J250,0)</f>
        <v>0</v>
      </c>
      <c r="BJ250" s="18" t="s">
        <v>81</v>
      </c>
      <c r="BK250" s="190">
        <f>ROUND(I250*H250,2)</f>
        <v>0</v>
      </c>
      <c r="BL250" s="18" t="s">
        <v>156</v>
      </c>
      <c r="BM250" s="189" t="s">
        <v>2026</v>
      </c>
    </row>
    <row r="251" s="12" customFormat="1">
      <c r="B251" s="194"/>
      <c r="D251" s="191" t="s">
        <v>160</v>
      </c>
      <c r="E251" s="195" t="s">
        <v>1</v>
      </c>
      <c r="F251" s="196" t="s">
        <v>1992</v>
      </c>
      <c r="H251" s="197">
        <v>18</v>
      </c>
      <c r="I251" s="198"/>
      <c r="L251" s="194"/>
      <c r="M251" s="199"/>
      <c r="N251" s="200"/>
      <c r="O251" s="200"/>
      <c r="P251" s="200"/>
      <c r="Q251" s="200"/>
      <c r="R251" s="200"/>
      <c r="S251" s="200"/>
      <c r="T251" s="201"/>
      <c r="AT251" s="195" t="s">
        <v>160</v>
      </c>
      <c r="AU251" s="195" t="s">
        <v>83</v>
      </c>
      <c r="AV251" s="12" t="s">
        <v>83</v>
      </c>
      <c r="AW251" s="12" t="s">
        <v>30</v>
      </c>
      <c r="AX251" s="12" t="s">
        <v>81</v>
      </c>
      <c r="AY251" s="195" t="s">
        <v>149</v>
      </c>
    </row>
    <row r="252" s="1" customFormat="1" ht="16.5" customHeight="1">
      <c r="B252" s="177"/>
      <c r="C252" s="211" t="s">
        <v>367</v>
      </c>
      <c r="D252" s="211" t="s">
        <v>223</v>
      </c>
      <c r="E252" s="212" t="s">
        <v>1606</v>
      </c>
      <c r="F252" s="213" t="s">
        <v>1607</v>
      </c>
      <c r="G252" s="214" t="s">
        <v>334</v>
      </c>
      <c r="H252" s="215">
        <v>18</v>
      </c>
      <c r="I252" s="216"/>
      <c r="J252" s="217">
        <f>ROUND(I252*H252,2)</f>
        <v>0</v>
      </c>
      <c r="K252" s="213" t="s">
        <v>1</v>
      </c>
      <c r="L252" s="218"/>
      <c r="M252" s="219" t="s">
        <v>1</v>
      </c>
      <c r="N252" s="220" t="s">
        <v>38</v>
      </c>
      <c r="O252" s="73"/>
      <c r="P252" s="187">
        <f>O252*H252</f>
        <v>0</v>
      </c>
      <c r="Q252" s="187">
        <v>0.00064999999999999997</v>
      </c>
      <c r="R252" s="187">
        <f>Q252*H252</f>
        <v>0.011699999999999999</v>
      </c>
      <c r="S252" s="187">
        <v>0</v>
      </c>
      <c r="T252" s="188">
        <f>S252*H252</f>
        <v>0</v>
      </c>
      <c r="AR252" s="189" t="s">
        <v>199</v>
      </c>
      <c r="AT252" s="189" t="s">
        <v>223</v>
      </c>
      <c r="AU252" s="189" t="s">
        <v>83</v>
      </c>
      <c r="AY252" s="18" t="s">
        <v>149</v>
      </c>
      <c r="BE252" s="190">
        <f>IF(N252="základní",J252,0)</f>
        <v>0</v>
      </c>
      <c r="BF252" s="190">
        <f>IF(N252="snížená",J252,0)</f>
        <v>0</v>
      </c>
      <c r="BG252" s="190">
        <f>IF(N252="zákl. přenesená",J252,0)</f>
        <v>0</v>
      </c>
      <c r="BH252" s="190">
        <f>IF(N252="sníž. přenesená",J252,0)</f>
        <v>0</v>
      </c>
      <c r="BI252" s="190">
        <f>IF(N252="nulová",J252,0)</f>
        <v>0</v>
      </c>
      <c r="BJ252" s="18" t="s">
        <v>81</v>
      </c>
      <c r="BK252" s="190">
        <f>ROUND(I252*H252,2)</f>
        <v>0</v>
      </c>
      <c r="BL252" s="18" t="s">
        <v>156</v>
      </c>
      <c r="BM252" s="189" t="s">
        <v>2027</v>
      </c>
    </row>
    <row r="253" s="12" customFormat="1">
      <c r="B253" s="194"/>
      <c r="D253" s="191" t="s">
        <v>160</v>
      </c>
      <c r="E253" s="195" t="s">
        <v>1</v>
      </c>
      <c r="F253" s="196" t="s">
        <v>1992</v>
      </c>
      <c r="H253" s="197">
        <v>18</v>
      </c>
      <c r="I253" s="198"/>
      <c r="L253" s="194"/>
      <c r="M253" s="199"/>
      <c r="N253" s="200"/>
      <c r="O253" s="200"/>
      <c r="P253" s="200"/>
      <c r="Q253" s="200"/>
      <c r="R253" s="200"/>
      <c r="S253" s="200"/>
      <c r="T253" s="201"/>
      <c r="AT253" s="195" t="s">
        <v>160</v>
      </c>
      <c r="AU253" s="195" t="s">
        <v>83</v>
      </c>
      <c r="AV253" s="12" t="s">
        <v>83</v>
      </c>
      <c r="AW253" s="12" t="s">
        <v>30</v>
      </c>
      <c r="AX253" s="12" t="s">
        <v>81</v>
      </c>
      <c r="AY253" s="195" t="s">
        <v>149</v>
      </c>
    </row>
    <row r="254" s="1" customFormat="1" ht="16.5" customHeight="1">
      <c r="B254" s="177"/>
      <c r="C254" s="178" t="s">
        <v>374</v>
      </c>
      <c r="D254" s="178" t="s">
        <v>151</v>
      </c>
      <c r="E254" s="179" t="s">
        <v>1615</v>
      </c>
      <c r="F254" s="180" t="s">
        <v>1616</v>
      </c>
      <c r="G254" s="181" t="s">
        <v>281</v>
      </c>
      <c r="H254" s="182">
        <v>86</v>
      </c>
      <c r="I254" s="183"/>
      <c r="J254" s="184">
        <f>ROUND(I254*H254,2)</f>
        <v>0</v>
      </c>
      <c r="K254" s="180" t="s">
        <v>531</v>
      </c>
      <c r="L254" s="37"/>
      <c r="M254" s="185" t="s">
        <v>1</v>
      </c>
      <c r="N254" s="186" t="s">
        <v>38</v>
      </c>
      <c r="O254" s="73"/>
      <c r="P254" s="187">
        <f>O254*H254</f>
        <v>0</v>
      </c>
      <c r="Q254" s="187">
        <v>0.00019000000000000001</v>
      </c>
      <c r="R254" s="187">
        <f>Q254*H254</f>
        <v>0.01634</v>
      </c>
      <c r="S254" s="187">
        <v>0</v>
      </c>
      <c r="T254" s="188">
        <f>S254*H254</f>
        <v>0</v>
      </c>
      <c r="AR254" s="189" t="s">
        <v>156</v>
      </c>
      <c r="AT254" s="189" t="s">
        <v>151</v>
      </c>
      <c r="AU254" s="189" t="s">
        <v>83</v>
      </c>
      <c r="AY254" s="18" t="s">
        <v>149</v>
      </c>
      <c r="BE254" s="190">
        <f>IF(N254="základní",J254,0)</f>
        <v>0</v>
      </c>
      <c r="BF254" s="190">
        <f>IF(N254="snížená",J254,0)</f>
        <v>0</v>
      </c>
      <c r="BG254" s="190">
        <f>IF(N254="zákl. přenesená",J254,0)</f>
        <v>0</v>
      </c>
      <c r="BH254" s="190">
        <f>IF(N254="sníž. přenesená",J254,0)</f>
        <v>0</v>
      </c>
      <c r="BI254" s="190">
        <f>IF(N254="nulová",J254,0)</f>
        <v>0</v>
      </c>
      <c r="BJ254" s="18" t="s">
        <v>81</v>
      </c>
      <c r="BK254" s="190">
        <f>ROUND(I254*H254,2)</f>
        <v>0</v>
      </c>
      <c r="BL254" s="18" t="s">
        <v>156</v>
      </c>
      <c r="BM254" s="189" t="s">
        <v>2028</v>
      </c>
    </row>
    <row r="255" s="12" customFormat="1">
      <c r="B255" s="194"/>
      <c r="D255" s="191" t="s">
        <v>160</v>
      </c>
      <c r="E255" s="195" t="s">
        <v>1</v>
      </c>
      <c r="F255" s="196" t="s">
        <v>2029</v>
      </c>
      <c r="H255" s="197">
        <v>86</v>
      </c>
      <c r="I255" s="198"/>
      <c r="L255" s="194"/>
      <c r="M255" s="199"/>
      <c r="N255" s="200"/>
      <c r="O255" s="200"/>
      <c r="P255" s="200"/>
      <c r="Q255" s="200"/>
      <c r="R255" s="200"/>
      <c r="S255" s="200"/>
      <c r="T255" s="201"/>
      <c r="AT255" s="195" t="s">
        <v>160</v>
      </c>
      <c r="AU255" s="195" t="s">
        <v>83</v>
      </c>
      <c r="AV255" s="12" t="s">
        <v>83</v>
      </c>
      <c r="AW255" s="12" t="s">
        <v>30</v>
      </c>
      <c r="AX255" s="12" t="s">
        <v>81</v>
      </c>
      <c r="AY255" s="195" t="s">
        <v>149</v>
      </c>
    </row>
    <row r="256" s="1" customFormat="1" ht="16.5" customHeight="1">
      <c r="B256" s="177"/>
      <c r="C256" s="178" t="s">
        <v>379</v>
      </c>
      <c r="D256" s="178" t="s">
        <v>151</v>
      </c>
      <c r="E256" s="179" t="s">
        <v>823</v>
      </c>
      <c r="F256" s="180" t="s">
        <v>824</v>
      </c>
      <c r="G256" s="181" t="s">
        <v>281</v>
      </c>
      <c r="H256" s="182">
        <v>86</v>
      </c>
      <c r="I256" s="183"/>
      <c r="J256" s="184">
        <f>ROUND(I256*H256,2)</f>
        <v>0</v>
      </c>
      <c r="K256" s="180" t="s">
        <v>531</v>
      </c>
      <c r="L256" s="37"/>
      <c r="M256" s="185" t="s">
        <v>1</v>
      </c>
      <c r="N256" s="186" t="s">
        <v>38</v>
      </c>
      <c r="O256" s="73"/>
      <c r="P256" s="187">
        <f>O256*H256</f>
        <v>0</v>
      </c>
      <c r="Q256" s="187">
        <v>0.00012999999999999999</v>
      </c>
      <c r="R256" s="187">
        <f>Q256*H256</f>
        <v>0.011179999999999999</v>
      </c>
      <c r="S256" s="187">
        <v>0</v>
      </c>
      <c r="T256" s="188">
        <f>S256*H256</f>
        <v>0</v>
      </c>
      <c r="AR256" s="189" t="s">
        <v>156</v>
      </c>
      <c r="AT256" s="189" t="s">
        <v>151</v>
      </c>
      <c r="AU256" s="189" t="s">
        <v>83</v>
      </c>
      <c r="AY256" s="18" t="s">
        <v>149</v>
      </c>
      <c r="BE256" s="190">
        <f>IF(N256="základní",J256,0)</f>
        <v>0</v>
      </c>
      <c r="BF256" s="190">
        <f>IF(N256="snížená",J256,0)</f>
        <v>0</v>
      </c>
      <c r="BG256" s="190">
        <f>IF(N256="zákl. přenesená",J256,0)</f>
        <v>0</v>
      </c>
      <c r="BH256" s="190">
        <f>IF(N256="sníž. přenesená",J256,0)</f>
        <v>0</v>
      </c>
      <c r="BI256" s="190">
        <f>IF(N256="nulová",J256,0)</f>
        <v>0</v>
      </c>
      <c r="BJ256" s="18" t="s">
        <v>81</v>
      </c>
      <c r="BK256" s="190">
        <f>ROUND(I256*H256,2)</f>
        <v>0</v>
      </c>
      <c r="BL256" s="18" t="s">
        <v>156</v>
      </c>
      <c r="BM256" s="189" t="s">
        <v>2030</v>
      </c>
    </row>
    <row r="257" s="12" customFormat="1">
      <c r="B257" s="194"/>
      <c r="D257" s="191" t="s">
        <v>160</v>
      </c>
      <c r="E257" s="195" t="s">
        <v>1</v>
      </c>
      <c r="F257" s="196" t="s">
        <v>2029</v>
      </c>
      <c r="H257" s="197">
        <v>86</v>
      </c>
      <c r="I257" s="198"/>
      <c r="L257" s="194"/>
      <c r="M257" s="199"/>
      <c r="N257" s="200"/>
      <c r="O257" s="200"/>
      <c r="P257" s="200"/>
      <c r="Q257" s="200"/>
      <c r="R257" s="200"/>
      <c r="S257" s="200"/>
      <c r="T257" s="201"/>
      <c r="AT257" s="195" t="s">
        <v>160</v>
      </c>
      <c r="AU257" s="195" t="s">
        <v>83</v>
      </c>
      <c r="AV257" s="12" t="s">
        <v>83</v>
      </c>
      <c r="AW257" s="12" t="s">
        <v>30</v>
      </c>
      <c r="AX257" s="12" t="s">
        <v>73</v>
      </c>
      <c r="AY257" s="195" t="s">
        <v>149</v>
      </c>
    </row>
    <row r="258" s="13" customFormat="1">
      <c r="B258" s="202"/>
      <c r="D258" s="191" t="s">
        <v>160</v>
      </c>
      <c r="E258" s="203" t="s">
        <v>1</v>
      </c>
      <c r="F258" s="204" t="s">
        <v>187</v>
      </c>
      <c r="H258" s="205">
        <v>86</v>
      </c>
      <c r="I258" s="206"/>
      <c r="L258" s="202"/>
      <c r="M258" s="207"/>
      <c r="N258" s="208"/>
      <c r="O258" s="208"/>
      <c r="P258" s="208"/>
      <c r="Q258" s="208"/>
      <c r="R258" s="208"/>
      <c r="S258" s="208"/>
      <c r="T258" s="209"/>
      <c r="AT258" s="203" t="s">
        <v>160</v>
      </c>
      <c r="AU258" s="203" t="s">
        <v>83</v>
      </c>
      <c r="AV258" s="13" t="s">
        <v>156</v>
      </c>
      <c r="AW258" s="13" t="s">
        <v>30</v>
      </c>
      <c r="AX258" s="13" t="s">
        <v>81</v>
      </c>
      <c r="AY258" s="203" t="s">
        <v>149</v>
      </c>
    </row>
    <row r="259" s="11" customFormat="1" ht="22.8" customHeight="1">
      <c r="B259" s="164"/>
      <c r="D259" s="165" t="s">
        <v>72</v>
      </c>
      <c r="E259" s="175" t="s">
        <v>445</v>
      </c>
      <c r="F259" s="175" t="s">
        <v>446</v>
      </c>
      <c r="I259" s="167"/>
      <c r="J259" s="176">
        <f>BK259</f>
        <v>0</v>
      </c>
      <c r="L259" s="164"/>
      <c r="M259" s="169"/>
      <c r="N259" s="170"/>
      <c r="O259" s="170"/>
      <c r="P259" s="171">
        <f>P260</f>
        <v>0</v>
      </c>
      <c r="Q259" s="170"/>
      <c r="R259" s="171">
        <f>R260</f>
        <v>0</v>
      </c>
      <c r="S259" s="170"/>
      <c r="T259" s="172">
        <f>T260</f>
        <v>0</v>
      </c>
      <c r="AR259" s="165" t="s">
        <v>81</v>
      </c>
      <c r="AT259" s="173" t="s">
        <v>72</v>
      </c>
      <c r="AU259" s="173" t="s">
        <v>81</v>
      </c>
      <c r="AY259" s="165" t="s">
        <v>149</v>
      </c>
      <c r="BK259" s="174">
        <f>BK260</f>
        <v>0</v>
      </c>
    </row>
    <row r="260" s="1" customFormat="1" ht="48" customHeight="1">
      <c r="B260" s="177"/>
      <c r="C260" s="178" t="s">
        <v>384</v>
      </c>
      <c r="D260" s="178" t="s">
        <v>151</v>
      </c>
      <c r="E260" s="179" t="s">
        <v>870</v>
      </c>
      <c r="F260" s="180" t="s">
        <v>871</v>
      </c>
      <c r="G260" s="181" t="s">
        <v>226</v>
      </c>
      <c r="H260" s="182">
        <v>60.881999999999998</v>
      </c>
      <c r="I260" s="183"/>
      <c r="J260" s="184">
        <f>ROUND(I260*H260,2)</f>
        <v>0</v>
      </c>
      <c r="K260" s="180" t="s">
        <v>531</v>
      </c>
      <c r="L260" s="37"/>
      <c r="M260" s="239" t="s">
        <v>1</v>
      </c>
      <c r="N260" s="240" t="s">
        <v>38</v>
      </c>
      <c r="O260" s="222"/>
      <c r="P260" s="241">
        <f>O260*H260</f>
        <v>0</v>
      </c>
      <c r="Q260" s="241">
        <v>0</v>
      </c>
      <c r="R260" s="241">
        <f>Q260*H260</f>
        <v>0</v>
      </c>
      <c r="S260" s="241">
        <v>0</v>
      </c>
      <c r="T260" s="242">
        <f>S260*H260</f>
        <v>0</v>
      </c>
      <c r="AR260" s="189" t="s">
        <v>156</v>
      </c>
      <c r="AT260" s="189" t="s">
        <v>151</v>
      </c>
      <c r="AU260" s="189" t="s">
        <v>83</v>
      </c>
      <c r="AY260" s="18" t="s">
        <v>149</v>
      </c>
      <c r="BE260" s="190">
        <f>IF(N260="základní",J260,0)</f>
        <v>0</v>
      </c>
      <c r="BF260" s="190">
        <f>IF(N260="snížená",J260,0)</f>
        <v>0</v>
      </c>
      <c r="BG260" s="190">
        <f>IF(N260="zákl. přenesená",J260,0)</f>
        <v>0</v>
      </c>
      <c r="BH260" s="190">
        <f>IF(N260="sníž. přenesená",J260,0)</f>
        <v>0</v>
      </c>
      <c r="BI260" s="190">
        <f>IF(N260="nulová",J260,0)</f>
        <v>0</v>
      </c>
      <c r="BJ260" s="18" t="s">
        <v>81</v>
      </c>
      <c r="BK260" s="190">
        <f>ROUND(I260*H260,2)</f>
        <v>0</v>
      </c>
      <c r="BL260" s="18" t="s">
        <v>156</v>
      </c>
      <c r="BM260" s="189" t="s">
        <v>2031</v>
      </c>
    </row>
    <row r="261" s="1" customFormat="1" ht="6.96" customHeight="1">
      <c r="B261" s="56"/>
      <c r="C261" s="57"/>
      <c r="D261" s="57"/>
      <c r="E261" s="57"/>
      <c r="F261" s="57"/>
      <c r="G261" s="57"/>
      <c r="H261" s="57"/>
      <c r="I261" s="139"/>
      <c r="J261" s="57"/>
      <c r="K261" s="57"/>
      <c r="L261" s="37"/>
    </row>
  </sheetData>
  <autoFilter ref="C120:K26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111</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2032</v>
      </c>
      <c r="F9" s="1"/>
      <c r="G9" s="1"/>
      <c r="H9" s="1"/>
      <c r="I9" s="118"/>
      <c r="L9" s="37"/>
    </row>
    <row r="10" s="1" customFormat="1">
      <c r="B10" s="37"/>
      <c r="I10" s="118"/>
      <c r="L10" s="37"/>
    </row>
    <row r="11" s="1" customFormat="1" ht="12" customHeight="1">
      <c r="B11" s="37"/>
      <c r="D11" s="31" t="s">
        <v>18</v>
      </c>
      <c r="F11" s="26" t="s">
        <v>90</v>
      </c>
      <c r="I11" s="119" t="s">
        <v>19</v>
      </c>
      <c r="J11" s="26" t="s">
        <v>1</v>
      </c>
      <c r="L11" s="37"/>
    </row>
    <row r="12" s="1" customFormat="1" ht="12" customHeight="1">
      <c r="B12" s="37"/>
      <c r="D12" s="31" t="s">
        <v>20</v>
      </c>
      <c r="F12" s="26" t="s">
        <v>524</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
        <v>1</v>
      </c>
      <c r="L14" s="37"/>
    </row>
    <row r="15" s="1" customFormat="1" ht="18" customHeight="1">
      <c r="B15" s="37"/>
      <c r="E15" s="26" t="s">
        <v>525</v>
      </c>
      <c r="I15" s="119" t="s">
        <v>26</v>
      </c>
      <c r="J15" s="26" t="s">
        <v>1</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
        <v>1</v>
      </c>
      <c r="L20" s="37"/>
    </row>
    <row r="21" s="1" customFormat="1" ht="18" customHeight="1">
      <c r="B21" s="37"/>
      <c r="E21" s="26" t="s">
        <v>526</v>
      </c>
      <c r="I21" s="119" t="s">
        <v>26</v>
      </c>
      <c r="J21" s="26" t="s">
        <v>1</v>
      </c>
      <c r="L21" s="37"/>
    </row>
    <row r="22" s="1" customFormat="1" ht="6.96" customHeight="1">
      <c r="B22" s="37"/>
      <c r="I22" s="118"/>
      <c r="L22" s="37"/>
    </row>
    <row r="23" s="1" customFormat="1" ht="12" customHeight="1">
      <c r="B23" s="37"/>
      <c r="D23" s="31" t="s">
        <v>31</v>
      </c>
      <c r="I23" s="119" t="s">
        <v>25</v>
      </c>
      <c r="J23" s="26" t="s">
        <v>1</v>
      </c>
      <c r="L23" s="37"/>
    </row>
    <row r="24" s="1" customFormat="1" ht="18" customHeight="1">
      <c r="B24" s="37"/>
      <c r="E24" s="26" t="s">
        <v>526</v>
      </c>
      <c r="I24" s="119" t="s">
        <v>26</v>
      </c>
      <c r="J24" s="26" t="s">
        <v>1</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ROUND(J122,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ROUND((SUM(BE122:BE273)),  2)</f>
        <v>0</v>
      </c>
      <c r="I33" s="127">
        <v>0.20999999999999999</v>
      </c>
      <c r="J33" s="126">
        <f>ROUND(((SUM(BE122:BE273))*I33),  2)</f>
        <v>0</v>
      </c>
      <c r="L33" s="37"/>
    </row>
    <row r="34" s="1" customFormat="1" ht="14.4" customHeight="1">
      <c r="B34" s="37"/>
      <c r="E34" s="31" t="s">
        <v>39</v>
      </c>
      <c r="F34" s="126">
        <f>ROUND((SUM(BF122:BF273)),  2)</f>
        <v>0</v>
      </c>
      <c r="I34" s="127">
        <v>0.14999999999999999</v>
      </c>
      <c r="J34" s="126">
        <f>ROUND(((SUM(BF122:BF273))*I34),  2)</f>
        <v>0</v>
      </c>
      <c r="L34" s="37"/>
    </row>
    <row r="35" hidden="1" s="1" customFormat="1" ht="14.4" customHeight="1">
      <c r="B35" s="37"/>
      <c r="E35" s="31" t="s">
        <v>40</v>
      </c>
      <c r="F35" s="126">
        <f>ROUND((SUM(BG122:BG273)),  2)</f>
        <v>0</v>
      </c>
      <c r="I35" s="127">
        <v>0.20999999999999999</v>
      </c>
      <c r="J35" s="126">
        <f>0</f>
        <v>0</v>
      </c>
      <c r="L35" s="37"/>
    </row>
    <row r="36" hidden="1" s="1" customFormat="1" ht="14.4" customHeight="1">
      <c r="B36" s="37"/>
      <c r="E36" s="31" t="s">
        <v>41</v>
      </c>
      <c r="F36" s="126">
        <f>ROUND((SUM(BH122:BH273)),  2)</f>
        <v>0</v>
      </c>
      <c r="I36" s="127">
        <v>0.14999999999999999</v>
      </c>
      <c r="J36" s="126">
        <f>0</f>
        <v>0</v>
      </c>
      <c r="L36" s="37"/>
    </row>
    <row r="37" hidden="1" s="1" customFormat="1" ht="14.4" customHeight="1">
      <c r="B37" s="37"/>
      <c r="E37" s="31" t="s">
        <v>42</v>
      </c>
      <c r="F37" s="126">
        <f>ROUND((SUM(BI122:BI273)),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362 - Kanalizační přípojky, Třebomyslická ulice</v>
      </c>
      <c r="F87" s="1"/>
      <c r="G87" s="1"/>
      <c r="H87" s="1"/>
      <c r="I87" s="118"/>
      <c r="L87" s="37"/>
    </row>
    <row r="88" s="1" customFormat="1" ht="6.96" customHeight="1">
      <c r="B88" s="37"/>
      <c r="I88" s="118"/>
      <c r="L88" s="37"/>
    </row>
    <row r="89" s="1" customFormat="1" ht="12" customHeight="1">
      <c r="B89" s="37"/>
      <c r="C89" s="31" t="s">
        <v>20</v>
      </c>
      <c r="F89" s="26" t="str">
        <f>F12</f>
        <v>Horažďovice</v>
      </c>
      <c r="I89" s="119" t="s">
        <v>22</v>
      </c>
      <c r="J89" s="65" t="str">
        <f>IF(J12="","",J12)</f>
        <v>2. 7. 2019</v>
      </c>
      <c r="L89" s="37"/>
    </row>
    <row r="90" s="1" customFormat="1" ht="6.96" customHeight="1">
      <c r="B90" s="37"/>
      <c r="I90" s="118"/>
      <c r="L90" s="37"/>
    </row>
    <row r="91" s="1" customFormat="1" ht="15.15" customHeight="1">
      <c r="B91" s="37"/>
      <c r="C91" s="31" t="s">
        <v>24</v>
      </c>
      <c r="F91" s="26" t="str">
        <f>E15</f>
        <v>SÚSPK + Město Horažďovice</v>
      </c>
      <c r="I91" s="119" t="s">
        <v>29</v>
      </c>
      <c r="J91" s="35" t="str">
        <f>E21</f>
        <v>Ing. Zdeněk Bláha</v>
      </c>
      <c r="L91" s="37"/>
    </row>
    <row r="92" s="1" customFormat="1" ht="15.15" customHeight="1">
      <c r="B92" s="37"/>
      <c r="C92" s="31" t="s">
        <v>27</v>
      </c>
      <c r="F92" s="26" t="str">
        <f>IF(E18="","",E18)</f>
        <v>Vyplň údaj</v>
      </c>
      <c r="I92" s="119" t="s">
        <v>31</v>
      </c>
      <c r="J92" s="35" t="str">
        <f>E24</f>
        <v>Ing. Zdeněk Bláha</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J122</f>
        <v>0</v>
      </c>
      <c r="L96" s="37"/>
      <c r="AU96" s="18" t="s">
        <v>125</v>
      </c>
    </row>
    <row r="97" s="8" customFormat="1" ht="24.96" customHeight="1">
      <c r="B97" s="145"/>
      <c r="D97" s="146" t="s">
        <v>126</v>
      </c>
      <c r="E97" s="147"/>
      <c r="F97" s="147"/>
      <c r="G97" s="147"/>
      <c r="H97" s="147"/>
      <c r="I97" s="148"/>
      <c r="J97" s="149">
        <f>J123</f>
        <v>0</v>
      </c>
      <c r="L97" s="145"/>
    </row>
    <row r="98" s="9" customFormat="1" ht="19.92" customHeight="1">
      <c r="B98" s="150"/>
      <c r="D98" s="151" t="s">
        <v>127</v>
      </c>
      <c r="E98" s="152"/>
      <c r="F98" s="152"/>
      <c r="G98" s="152"/>
      <c r="H98" s="152"/>
      <c r="I98" s="153"/>
      <c r="J98" s="154">
        <f>J124</f>
        <v>0</v>
      </c>
      <c r="L98" s="150"/>
    </row>
    <row r="99" s="9" customFormat="1" ht="19.92" customHeight="1">
      <c r="B99" s="150"/>
      <c r="D99" s="151" t="s">
        <v>129</v>
      </c>
      <c r="E99" s="152"/>
      <c r="F99" s="152"/>
      <c r="G99" s="152"/>
      <c r="H99" s="152"/>
      <c r="I99" s="153"/>
      <c r="J99" s="154">
        <f>J236</f>
        <v>0</v>
      </c>
      <c r="L99" s="150"/>
    </row>
    <row r="100" s="9" customFormat="1" ht="19.92" customHeight="1">
      <c r="B100" s="150"/>
      <c r="D100" s="151" t="s">
        <v>130</v>
      </c>
      <c r="E100" s="152"/>
      <c r="F100" s="152"/>
      <c r="G100" s="152"/>
      <c r="H100" s="152"/>
      <c r="I100" s="153"/>
      <c r="J100" s="154">
        <f>J240</f>
        <v>0</v>
      </c>
      <c r="L100" s="150"/>
    </row>
    <row r="101" s="9" customFormat="1" ht="19.92" customHeight="1">
      <c r="B101" s="150"/>
      <c r="D101" s="151" t="s">
        <v>528</v>
      </c>
      <c r="E101" s="152"/>
      <c r="F101" s="152"/>
      <c r="G101" s="152"/>
      <c r="H101" s="152"/>
      <c r="I101" s="153"/>
      <c r="J101" s="154">
        <f>J257</f>
        <v>0</v>
      </c>
      <c r="L101" s="150"/>
    </row>
    <row r="102" s="9" customFormat="1" ht="19.92" customHeight="1">
      <c r="B102" s="150"/>
      <c r="D102" s="151" t="s">
        <v>133</v>
      </c>
      <c r="E102" s="152"/>
      <c r="F102" s="152"/>
      <c r="G102" s="152"/>
      <c r="H102" s="152"/>
      <c r="I102" s="153"/>
      <c r="J102" s="154">
        <f>J272</f>
        <v>0</v>
      </c>
      <c r="L102" s="150"/>
    </row>
    <row r="103" s="1" customFormat="1" ht="21.84" customHeight="1">
      <c r="B103" s="37"/>
      <c r="I103" s="118"/>
      <c r="L103" s="37"/>
    </row>
    <row r="104" s="1" customFormat="1" ht="6.96" customHeight="1">
      <c r="B104" s="56"/>
      <c r="C104" s="57"/>
      <c r="D104" s="57"/>
      <c r="E104" s="57"/>
      <c r="F104" s="57"/>
      <c r="G104" s="57"/>
      <c r="H104" s="57"/>
      <c r="I104" s="139"/>
      <c r="J104" s="57"/>
      <c r="K104" s="57"/>
      <c r="L104" s="37"/>
    </row>
    <row r="108" s="1" customFormat="1" ht="6.96" customHeight="1">
      <c r="B108" s="58"/>
      <c r="C108" s="59"/>
      <c r="D108" s="59"/>
      <c r="E108" s="59"/>
      <c r="F108" s="59"/>
      <c r="G108" s="59"/>
      <c r="H108" s="59"/>
      <c r="I108" s="140"/>
      <c r="J108" s="59"/>
      <c r="K108" s="59"/>
      <c r="L108" s="37"/>
    </row>
    <row r="109" s="1" customFormat="1" ht="24.96" customHeight="1">
      <c r="B109" s="37"/>
      <c r="C109" s="22" t="s">
        <v>134</v>
      </c>
      <c r="I109" s="118"/>
      <c r="L109" s="37"/>
    </row>
    <row r="110" s="1" customFormat="1" ht="6.96" customHeight="1">
      <c r="B110" s="37"/>
      <c r="I110" s="118"/>
      <c r="L110" s="37"/>
    </row>
    <row r="111" s="1" customFormat="1" ht="12" customHeight="1">
      <c r="B111" s="37"/>
      <c r="C111" s="31" t="s">
        <v>16</v>
      </c>
      <c r="I111" s="118"/>
      <c r="L111" s="37"/>
    </row>
    <row r="112" s="1" customFormat="1" ht="16.5" customHeight="1">
      <c r="B112" s="37"/>
      <c r="E112" s="117" t="str">
        <f>E7</f>
        <v>III/18614 Třebomyslická ulice Horažďovice</v>
      </c>
      <c r="F112" s="31"/>
      <c r="G112" s="31"/>
      <c r="H112" s="31"/>
      <c r="I112" s="118"/>
      <c r="L112" s="37"/>
    </row>
    <row r="113" s="1" customFormat="1" ht="12" customHeight="1">
      <c r="B113" s="37"/>
      <c r="C113" s="31" t="s">
        <v>119</v>
      </c>
      <c r="I113" s="118"/>
      <c r="L113" s="37"/>
    </row>
    <row r="114" s="1" customFormat="1" ht="16.5" customHeight="1">
      <c r="B114" s="37"/>
      <c r="E114" s="63" t="str">
        <f>E9</f>
        <v>SO 362 - Kanalizační přípojky, Třebomyslická ulice</v>
      </c>
      <c r="F114" s="1"/>
      <c r="G114" s="1"/>
      <c r="H114" s="1"/>
      <c r="I114" s="118"/>
      <c r="L114" s="37"/>
    </row>
    <row r="115" s="1" customFormat="1" ht="6.96" customHeight="1">
      <c r="B115" s="37"/>
      <c r="I115" s="118"/>
      <c r="L115" s="37"/>
    </row>
    <row r="116" s="1" customFormat="1" ht="12" customHeight="1">
      <c r="B116" s="37"/>
      <c r="C116" s="31" t="s">
        <v>20</v>
      </c>
      <c r="F116" s="26" t="str">
        <f>F12</f>
        <v>Horažďovice</v>
      </c>
      <c r="I116" s="119" t="s">
        <v>22</v>
      </c>
      <c r="J116" s="65" t="str">
        <f>IF(J12="","",J12)</f>
        <v>2. 7. 2019</v>
      </c>
      <c r="L116" s="37"/>
    </row>
    <row r="117" s="1" customFormat="1" ht="6.96" customHeight="1">
      <c r="B117" s="37"/>
      <c r="I117" s="118"/>
      <c r="L117" s="37"/>
    </row>
    <row r="118" s="1" customFormat="1" ht="15.15" customHeight="1">
      <c r="B118" s="37"/>
      <c r="C118" s="31" t="s">
        <v>24</v>
      </c>
      <c r="F118" s="26" t="str">
        <f>E15</f>
        <v>SÚSPK + Město Horažďovice</v>
      </c>
      <c r="I118" s="119" t="s">
        <v>29</v>
      </c>
      <c r="J118" s="35" t="str">
        <f>E21</f>
        <v>Ing. Zdeněk Bláha</v>
      </c>
      <c r="L118" s="37"/>
    </row>
    <row r="119" s="1" customFormat="1" ht="15.15" customHeight="1">
      <c r="B119" s="37"/>
      <c r="C119" s="31" t="s">
        <v>27</v>
      </c>
      <c r="F119" s="26" t="str">
        <f>IF(E18="","",E18)</f>
        <v>Vyplň údaj</v>
      </c>
      <c r="I119" s="119" t="s">
        <v>31</v>
      </c>
      <c r="J119" s="35" t="str">
        <f>E24</f>
        <v>Ing. Zdeněk Bláha</v>
      </c>
      <c r="L119" s="37"/>
    </row>
    <row r="120" s="1" customFormat="1" ht="10.32" customHeight="1">
      <c r="B120" s="37"/>
      <c r="I120" s="118"/>
      <c r="L120" s="37"/>
    </row>
    <row r="121" s="10" customFormat="1" ht="29.28" customHeight="1">
      <c r="B121" s="155"/>
      <c r="C121" s="156" t="s">
        <v>135</v>
      </c>
      <c r="D121" s="157" t="s">
        <v>58</v>
      </c>
      <c r="E121" s="157" t="s">
        <v>54</v>
      </c>
      <c r="F121" s="157" t="s">
        <v>55</v>
      </c>
      <c r="G121" s="157" t="s">
        <v>136</v>
      </c>
      <c r="H121" s="157" t="s">
        <v>137</v>
      </c>
      <c r="I121" s="158" t="s">
        <v>138</v>
      </c>
      <c r="J121" s="157" t="s">
        <v>123</v>
      </c>
      <c r="K121" s="159" t="s">
        <v>139</v>
      </c>
      <c r="L121" s="155"/>
      <c r="M121" s="82" t="s">
        <v>1</v>
      </c>
      <c r="N121" s="83" t="s">
        <v>37</v>
      </c>
      <c r="O121" s="83" t="s">
        <v>140</v>
      </c>
      <c r="P121" s="83" t="s">
        <v>141</v>
      </c>
      <c r="Q121" s="83" t="s">
        <v>142</v>
      </c>
      <c r="R121" s="83" t="s">
        <v>143</v>
      </c>
      <c r="S121" s="83" t="s">
        <v>144</v>
      </c>
      <c r="T121" s="84" t="s">
        <v>145</v>
      </c>
    </row>
    <row r="122" s="1" customFormat="1" ht="22.8" customHeight="1">
      <c r="B122" s="37"/>
      <c r="C122" s="87" t="s">
        <v>146</v>
      </c>
      <c r="I122" s="118"/>
      <c r="J122" s="160">
        <f>BK122</f>
        <v>0</v>
      </c>
      <c r="L122" s="37"/>
      <c r="M122" s="85"/>
      <c r="N122" s="69"/>
      <c r="O122" s="69"/>
      <c r="P122" s="161">
        <f>P123</f>
        <v>0</v>
      </c>
      <c r="Q122" s="69"/>
      <c r="R122" s="161">
        <f>R123</f>
        <v>80.686086450000005</v>
      </c>
      <c r="S122" s="69"/>
      <c r="T122" s="162">
        <f>T123</f>
        <v>0</v>
      </c>
      <c r="AT122" s="18" t="s">
        <v>72</v>
      </c>
      <c r="AU122" s="18" t="s">
        <v>125</v>
      </c>
      <c r="BK122" s="163">
        <f>BK123</f>
        <v>0</v>
      </c>
    </row>
    <row r="123" s="11" customFormat="1" ht="25.92" customHeight="1">
      <c r="B123" s="164"/>
      <c r="D123" s="165" t="s">
        <v>72</v>
      </c>
      <c r="E123" s="166" t="s">
        <v>147</v>
      </c>
      <c r="F123" s="166" t="s">
        <v>148</v>
      </c>
      <c r="I123" s="167"/>
      <c r="J123" s="168">
        <f>BK123</f>
        <v>0</v>
      </c>
      <c r="L123" s="164"/>
      <c r="M123" s="169"/>
      <c r="N123" s="170"/>
      <c r="O123" s="170"/>
      <c r="P123" s="171">
        <f>P124+P236+P240+P257+P272</f>
        <v>0</v>
      </c>
      <c r="Q123" s="170"/>
      <c r="R123" s="171">
        <f>R124+R236+R240+R257+R272</f>
        <v>80.686086450000005</v>
      </c>
      <c r="S123" s="170"/>
      <c r="T123" s="172">
        <f>T124+T236+T240+T257+T272</f>
        <v>0</v>
      </c>
      <c r="AR123" s="165" t="s">
        <v>81</v>
      </c>
      <c r="AT123" s="173" t="s">
        <v>72</v>
      </c>
      <c r="AU123" s="173" t="s">
        <v>73</v>
      </c>
      <c r="AY123" s="165" t="s">
        <v>149</v>
      </c>
      <c r="BK123" s="174">
        <f>BK124+BK236+BK240+BK257+BK272</f>
        <v>0</v>
      </c>
    </row>
    <row r="124" s="11" customFormat="1" ht="22.8" customHeight="1">
      <c r="B124" s="164"/>
      <c r="D124" s="165" t="s">
        <v>72</v>
      </c>
      <c r="E124" s="175" t="s">
        <v>81</v>
      </c>
      <c r="F124" s="175" t="s">
        <v>150</v>
      </c>
      <c r="I124" s="167"/>
      <c r="J124" s="176">
        <f>BK124</f>
        <v>0</v>
      </c>
      <c r="L124" s="164"/>
      <c r="M124" s="169"/>
      <c r="N124" s="170"/>
      <c r="O124" s="170"/>
      <c r="P124" s="171">
        <f>SUM(P125:P235)</f>
        <v>0</v>
      </c>
      <c r="Q124" s="170"/>
      <c r="R124" s="171">
        <f>SUM(R125:R235)</f>
        <v>79.961932500000003</v>
      </c>
      <c r="S124" s="170"/>
      <c r="T124" s="172">
        <f>SUM(T125:T235)</f>
        <v>0</v>
      </c>
      <c r="AR124" s="165" t="s">
        <v>81</v>
      </c>
      <c r="AT124" s="173" t="s">
        <v>72</v>
      </c>
      <c r="AU124" s="173" t="s">
        <v>81</v>
      </c>
      <c r="AY124" s="165" t="s">
        <v>149</v>
      </c>
      <c r="BK124" s="174">
        <f>SUM(BK125:BK235)</f>
        <v>0</v>
      </c>
    </row>
    <row r="125" s="1" customFormat="1" ht="24" customHeight="1">
      <c r="B125" s="177"/>
      <c r="C125" s="178" t="s">
        <v>81</v>
      </c>
      <c r="D125" s="178" t="s">
        <v>151</v>
      </c>
      <c r="E125" s="179" t="s">
        <v>539</v>
      </c>
      <c r="F125" s="180" t="s">
        <v>540</v>
      </c>
      <c r="G125" s="181" t="s">
        <v>541</v>
      </c>
      <c r="H125" s="182">
        <v>360</v>
      </c>
      <c r="I125" s="183"/>
      <c r="J125" s="184">
        <f>ROUND(I125*H125,2)</f>
        <v>0</v>
      </c>
      <c r="K125" s="180" t="s">
        <v>531</v>
      </c>
      <c r="L125" s="37"/>
      <c r="M125" s="185" t="s">
        <v>1</v>
      </c>
      <c r="N125" s="186" t="s">
        <v>38</v>
      </c>
      <c r="O125" s="73"/>
      <c r="P125" s="187">
        <f>O125*H125</f>
        <v>0</v>
      </c>
      <c r="Q125" s="187">
        <v>0</v>
      </c>
      <c r="R125" s="187">
        <f>Q125*H125</f>
        <v>0</v>
      </c>
      <c r="S125" s="187">
        <v>0</v>
      </c>
      <c r="T125" s="188">
        <f>S125*H125</f>
        <v>0</v>
      </c>
      <c r="AR125" s="189" t="s">
        <v>156</v>
      </c>
      <c r="AT125" s="189" t="s">
        <v>151</v>
      </c>
      <c r="AU125" s="189" t="s">
        <v>83</v>
      </c>
      <c r="AY125" s="18" t="s">
        <v>149</v>
      </c>
      <c r="BE125" s="190">
        <f>IF(N125="základní",J125,0)</f>
        <v>0</v>
      </c>
      <c r="BF125" s="190">
        <f>IF(N125="snížená",J125,0)</f>
        <v>0</v>
      </c>
      <c r="BG125" s="190">
        <f>IF(N125="zákl. přenesená",J125,0)</f>
        <v>0</v>
      </c>
      <c r="BH125" s="190">
        <f>IF(N125="sníž. přenesená",J125,0)</f>
        <v>0</v>
      </c>
      <c r="BI125" s="190">
        <f>IF(N125="nulová",J125,0)</f>
        <v>0</v>
      </c>
      <c r="BJ125" s="18" t="s">
        <v>81</v>
      </c>
      <c r="BK125" s="190">
        <f>ROUND(I125*H125,2)</f>
        <v>0</v>
      </c>
      <c r="BL125" s="18" t="s">
        <v>156</v>
      </c>
      <c r="BM125" s="189" t="s">
        <v>2033</v>
      </c>
    </row>
    <row r="126" s="12" customFormat="1">
      <c r="B126" s="194"/>
      <c r="D126" s="191" t="s">
        <v>160</v>
      </c>
      <c r="E126" s="195" t="s">
        <v>1</v>
      </c>
      <c r="F126" s="196" t="s">
        <v>2034</v>
      </c>
      <c r="H126" s="197">
        <v>360</v>
      </c>
      <c r="I126" s="198"/>
      <c r="L126" s="194"/>
      <c r="M126" s="199"/>
      <c r="N126" s="200"/>
      <c r="O126" s="200"/>
      <c r="P126" s="200"/>
      <c r="Q126" s="200"/>
      <c r="R126" s="200"/>
      <c r="S126" s="200"/>
      <c r="T126" s="201"/>
      <c r="AT126" s="195" t="s">
        <v>160</v>
      </c>
      <c r="AU126" s="195" t="s">
        <v>83</v>
      </c>
      <c r="AV126" s="12" t="s">
        <v>83</v>
      </c>
      <c r="AW126" s="12" t="s">
        <v>30</v>
      </c>
      <c r="AX126" s="12" t="s">
        <v>81</v>
      </c>
      <c r="AY126" s="195" t="s">
        <v>149</v>
      </c>
    </row>
    <row r="127" s="1" customFormat="1" ht="36" customHeight="1">
      <c r="B127" s="177"/>
      <c r="C127" s="178" t="s">
        <v>83</v>
      </c>
      <c r="D127" s="178" t="s">
        <v>151</v>
      </c>
      <c r="E127" s="179" t="s">
        <v>544</v>
      </c>
      <c r="F127" s="180" t="s">
        <v>545</v>
      </c>
      <c r="G127" s="181" t="s">
        <v>546</v>
      </c>
      <c r="H127" s="182">
        <v>45</v>
      </c>
      <c r="I127" s="183"/>
      <c r="J127" s="184">
        <f>ROUND(I127*H127,2)</f>
        <v>0</v>
      </c>
      <c r="K127" s="180" t="s">
        <v>531</v>
      </c>
      <c r="L127" s="37"/>
      <c r="M127" s="185" t="s">
        <v>1</v>
      </c>
      <c r="N127" s="186" t="s">
        <v>38</v>
      </c>
      <c r="O127" s="73"/>
      <c r="P127" s="187">
        <f>O127*H127</f>
        <v>0</v>
      </c>
      <c r="Q127" s="187">
        <v>0</v>
      </c>
      <c r="R127" s="187">
        <f>Q127*H127</f>
        <v>0</v>
      </c>
      <c r="S127" s="187">
        <v>0</v>
      </c>
      <c r="T127" s="188">
        <f>S127*H127</f>
        <v>0</v>
      </c>
      <c r="AR127" s="189" t="s">
        <v>156</v>
      </c>
      <c r="AT127" s="189" t="s">
        <v>151</v>
      </c>
      <c r="AU127" s="189" t="s">
        <v>83</v>
      </c>
      <c r="AY127" s="18" t="s">
        <v>149</v>
      </c>
      <c r="BE127" s="190">
        <f>IF(N127="základní",J127,0)</f>
        <v>0</v>
      </c>
      <c r="BF127" s="190">
        <f>IF(N127="snížená",J127,0)</f>
        <v>0</v>
      </c>
      <c r="BG127" s="190">
        <f>IF(N127="zákl. přenesená",J127,0)</f>
        <v>0</v>
      </c>
      <c r="BH127" s="190">
        <f>IF(N127="sníž. přenesená",J127,0)</f>
        <v>0</v>
      </c>
      <c r="BI127" s="190">
        <f>IF(N127="nulová",J127,0)</f>
        <v>0</v>
      </c>
      <c r="BJ127" s="18" t="s">
        <v>81</v>
      </c>
      <c r="BK127" s="190">
        <f>ROUND(I127*H127,2)</f>
        <v>0</v>
      </c>
      <c r="BL127" s="18" t="s">
        <v>156</v>
      </c>
      <c r="BM127" s="189" t="s">
        <v>2035</v>
      </c>
    </row>
    <row r="128" s="12" customFormat="1">
      <c r="B128" s="194"/>
      <c r="D128" s="191" t="s">
        <v>160</v>
      </c>
      <c r="E128" s="195" t="s">
        <v>1</v>
      </c>
      <c r="F128" s="196" t="s">
        <v>2036</v>
      </c>
      <c r="H128" s="197">
        <v>45</v>
      </c>
      <c r="I128" s="198"/>
      <c r="L128" s="194"/>
      <c r="M128" s="199"/>
      <c r="N128" s="200"/>
      <c r="O128" s="200"/>
      <c r="P128" s="200"/>
      <c r="Q128" s="200"/>
      <c r="R128" s="200"/>
      <c r="S128" s="200"/>
      <c r="T128" s="201"/>
      <c r="AT128" s="195" t="s">
        <v>160</v>
      </c>
      <c r="AU128" s="195" t="s">
        <v>83</v>
      </c>
      <c r="AV128" s="12" t="s">
        <v>83</v>
      </c>
      <c r="AW128" s="12" t="s">
        <v>30</v>
      </c>
      <c r="AX128" s="12" t="s">
        <v>81</v>
      </c>
      <c r="AY128" s="195" t="s">
        <v>149</v>
      </c>
    </row>
    <row r="129" s="1" customFormat="1" ht="84" customHeight="1">
      <c r="B129" s="177"/>
      <c r="C129" s="178" t="s">
        <v>167</v>
      </c>
      <c r="D129" s="178" t="s">
        <v>151</v>
      </c>
      <c r="E129" s="179" t="s">
        <v>1350</v>
      </c>
      <c r="F129" s="180" t="s">
        <v>1351</v>
      </c>
      <c r="G129" s="181" t="s">
        <v>281</v>
      </c>
      <c r="H129" s="182">
        <v>36</v>
      </c>
      <c r="I129" s="183"/>
      <c r="J129" s="184">
        <f>ROUND(I129*H129,2)</f>
        <v>0</v>
      </c>
      <c r="K129" s="180" t="s">
        <v>531</v>
      </c>
      <c r="L129" s="37"/>
      <c r="M129" s="185" t="s">
        <v>1</v>
      </c>
      <c r="N129" s="186" t="s">
        <v>38</v>
      </c>
      <c r="O129" s="73"/>
      <c r="P129" s="187">
        <f>O129*H129</f>
        <v>0</v>
      </c>
      <c r="Q129" s="187">
        <v>0.0086800000000000002</v>
      </c>
      <c r="R129" s="187">
        <f>Q129*H129</f>
        <v>0.31247999999999998</v>
      </c>
      <c r="S129" s="187">
        <v>0</v>
      </c>
      <c r="T129" s="188">
        <f>S129*H129</f>
        <v>0</v>
      </c>
      <c r="AR129" s="189" t="s">
        <v>156</v>
      </c>
      <c r="AT129" s="189" t="s">
        <v>151</v>
      </c>
      <c r="AU129" s="189" t="s">
        <v>83</v>
      </c>
      <c r="AY129" s="18" t="s">
        <v>149</v>
      </c>
      <c r="BE129" s="190">
        <f>IF(N129="základní",J129,0)</f>
        <v>0</v>
      </c>
      <c r="BF129" s="190">
        <f>IF(N129="snížená",J129,0)</f>
        <v>0</v>
      </c>
      <c r="BG129" s="190">
        <f>IF(N129="zákl. přenesená",J129,0)</f>
        <v>0</v>
      </c>
      <c r="BH129" s="190">
        <f>IF(N129="sníž. přenesená",J129,0)</f>
        <v>0</v>
      </c>
      <c r="BI129" s="190">
        <f>IF(N129="nulová",J129,0)</f>
        <v>0</v>
      </c>
      <c r="BJ129" s="18" t="s">
        <v>81</v>
      </c>
      <c r="BK129" s="190">
        <f>ROUND(I129*H129,2)</f>
        <v>0</v>
      </c>
      <c r="BL129" s="18" t="s">
        <v>156</v>
      </c>
      <c r="BM129" s="189" t="s">
        <v>2037</v>
      </c>
    </row>
    <row r="130" s="12" customFormat="1">
      <c r="B130" s="194"/>
      <c r="D130" s="191" t="s">
        <v>160</v>
      </c>
      <c r="E130" s="195" t="s">
        <v>1</v>
      </c>
      <c r="F130" s="196" t="s">
        <v>2038</v>
      </c>
      <c r="H130" s="197">
        <v>36</v>
      </c>
      <c r="I130" s="198"/>
      <c r="L130" s="194"/>
      <c r="M130" s="199"/>
      <c r="N130" s="200"/>
      <c r="O130" s="200"/>
      <c r="P130" s="200"/>
      <c r="Q130" s="200"/>
      <c r="R130" s="200"/>
      <c r="S130" s="200"/>
      <c r="T130" s="201"/>
      <c r="AT130" s="195" t="s">
        <v>160</v>
      </c>
      <c r="AU130" s="195" t="s">
        <v>83</v>
      </c>
      <c r="AV130" s="12" t="s">
        <v>83</v>
      </c>
      <c r="AW130" s="12" t="s">
        <v>30</v>
      </c>
      <c r="AX130" s="12" t="s">
        <v>81</v>
      </c>
      <c r="AY130" s="195" t="s">
        <v>149</v>
      </c>
    </row>
    <row r="131" s="1" customFormat="1" ht="84" customHeight="1">
      <c r="B131" s="177"/>
      <c r="C131" s="178" t="s">
        <v>156</v>
      </c>
      <c r="D131" s="178" t="s">
        <v>151</v>
      </c>
      <c r="E131" s="179" t="s">
        <v>549</v>
      </c>
      <c r="F131" s="180" t="s">
        <v>550</v>
      </c>
      <c r="G131" s="181" t="s">
        <v>281</v>
      </c>
      <c r="H131" s="182">
        <v>36</v>
      </c>
      <c r="I131" s="183"/>
      <c r="J131" s="184">
        <f>ROUND(I131*H131,2)</f>
        <v>0</v>
      </c>
      <c r="K131" s="180" t="s">
        <v>531</v>
      </c>
      <c r="L131" s="37"/>
      <c r="M131" s="185" t="s">
        <v>1</v>
      </c>
      <c r="N131" s="186" t="s">
        <v>38</v>
      </c>
      <c r="O131" s="73"/>
      <c r="P131" s="187">
        <f>O131*H131</f>
        <v>0</v>
      </c>
      <c r="Q131" s="187">
        <v>0.036900000000000002</v>
      </c>
      <c r="R131" s="187">
        <f>Q131*H131</f>
        <v>1.3284</v>
      </c>
      <c r="S131" s="187">
        <v>0</v>
      </c>
      <c r="T131" s="188">
        <f>S131*H131</f>
        <v>0</v>
      </c>
      <c r="AR131" s="189" t="s">
        <v>156</v>
      </c>
      <c r="AT131" s="189" t="s">
        <v>151</v>
      </c>
      <c r="AU131" s="189" t="s">
        <v>83</v>
      </c>
      <c r="AY131" s="18" t="s">
        <v>149</v>
      </c>
      <c r="BE131" s="190">
        <f>IF(N131="základní",J131,0)</f>
        <v>0</v>
      </c>
      <c r="BF131" s="190">
        <f>IF(N131="snížená",J131,0)</f>
        <v>0</v>
      </c>
      <c r="BG131" s="190">
        <f>IF(N131="zákl. přenesená",J131,0)</f>
        <v>0</v>
      </c>
      <c r="BH131" s="190">
        <f>IF(N131="sníž. přenesená",J131,0)</f>
        <v>0</v>
      </c>
      <c r="BI131" s="190">
        <f>IF(N131="nulová",J131,0)</f>
        <v>0</v>
      </c>
      <c r="BJ131" s="18" t="s">
        <v>81</v>
      </c>
      <c r="BK131" s="190">
        <f>ROUND(I131*H131,2)</f>
        <v>0</v>
      </c>
      <c r="BL131" s="18" t="s">
        <v>156</v>
      </c>
      <c r="BM131" s="189" t="s">
        <v>2039</v>
      </c>
    </row>
    <row r="132" s="12" customFormat="1">
      <c r="B132" s="194"/>
      <c r="D132" s="191" t="s">
        <v>160</v>
      </c>
      <c r="E132" s="195" t="s">
        <v>1</v>
      </c>
      <c r="F132" s="196" t="s">
        <v>2038</v>
      </c>
      <c r="H132" s="197">
        <v>36</v>
      </c>
      <c r="I132" s="198"/>
      <c r="L132" s="194"/>
      <c r="M132" s="199"/>
      <c r="N132" s="200"/>
      <c r="O132" s="200"/>
      <c r="P132" s="200"/>
      <c r="Q132" s="200"/>
      <c r="R132" s="200"/>
      <c r="S132" s="200"/>
      <c r="T132" s="201"/>
      <c r="AT132" s="195" t="s">
        <v>160</v>
      </c>
      <c r="AU132" s="195" t="s">
        <v>83</v>
      </c>
      <c r="AV132" s="12" t="s">
        <v>83</v>
      </c>
      <c r="AW132" s="12" t="s">
        <v>30</v>
      </c>
      <c r="AX132" s="12" t="s">
        <v>81</v>
      </c>
      <c r="AY132" s="195" t="s">
        <v>149</v>
      </c>
    </row>
    <row r="133" s="1" customFormat="1" ht="36" customHeight="1">
      <c r="B133" s="177"/>
      <c r="C133" s="178" t="s">
        <v>178</v>
      </c>
      <c r="D133" s="178" t="s">
        <v>151</v>
      </c>
      <c r="E133" s="179" t="s">
        <v>553</v>
      </c>
      <c r="F133" s="180" t="s">
        <v>554</v>
      </c>
      <c r="G133" s="181" t="s">
        <v>281</v>
      </c>
      <c r="H133" s="182">
        <v>16</v>
      </c>
      <c r="I133" s="183"/>
      <c r="J133" s="184">
        <f>ROUND(I133*H133,2)</f>
        <v>0</v>
      </c>
      <c r="K133" s="180" t="s">
        <v>531</v>
      </c>
      <c r="L133" s="37"/>
      <c r="M133" s="185" t="s">
        <v>1</v>
      </c>
      <c r="N133" s="186" t="s">
        <v>38</v>
      </c>
      <c r="O133" s="73"/>
      <c r="P133" s="187">
        <f>O133*H133</f>
        <v>0</v>
      </c>
      <c r="Q133" s="187">
        <v>0.00029999999999999997</v>
      </c>
      <c r="R133" s="187">
        <f>Q133*H133</f>
        <v>0.0047999999999999996</v>
      </c>
      <c r="S133" s="187">
        <v>0</v>
      </c>
      <c r="T133" s="188">
        <f>S133*H133</f>
        <v>0</v>
      </c>
      <c r="AR133" s="189" t="s">
        <v>156</v>
      </c>
      <c r="AT133" s="189" t="s">
        <v>151</v>
      </c>
      <c r="AU133" s="189" t="s">
        <v>83</v>
      </c>
      <c r="AY133" s="18" t="s">
        <v>149</v>
      </c>
      <c r="BE133" s="190">
        <f>IF(N133="základní",J133,0)</f>
        <v>0</v>
      </c>
      <c r="BF133" s="190">
        <f>IF(N133="snížená",J133,0)</f>
        <v>0</v>
      </c>
      <c r="BG133" s="190">
        <f>IF(N133="zákl. přenesená",J133,0)</f>
        <v>0</v>
      </c>
      <c r="BH133" s="190">
        <f>IF(N133="sníž. přenesená",J133,0)</f>
        <v>0</v>
      </c>
      <c r="BI133" s="190">
        <f>IF(N133="nulová",J133,0)</f>
        <v>0</v>
      </c>
      <c r="BJ133" s="18" t="s">
        <v>81</v>
      </c>
      <c r="BK133" s="190">
        <f>ROUND(I133*H133,2)</f>
        <v>0</v>
      </c>
      <c r="BL133" s="18" t="s">
        <v>156</v>
      </c>
      <c r="BM133" s="189" t="s">
        <v>2040</v>
      </c>
    </row>
    <row r="134" s="12" customFormat="1">
      <c r="B134" s="194"/>
      <c r="D134" s="191" t="s">
        <v>160</v>
      </c>
      <c r="E134" s="195" t="s">
        <v>1</v>
      </c>
      <c r="F134" s="196" t="s">
        <v>556</v>
      </c>
      <c r="H134" s="197">
        <v>16</v>
      </c>
      <c r="I134" s="198"/>
      <c r="L134" s="194"/>
      <c r="M134" s="199"/>
      <c r="N134" s="200"/>
      <c r="O134" s="200"/>
      <c r="P134" s="200"/>
      <c r="Q134" s="200"/>
      <c r="R134" s="200"/>
      <c r="S134" s="200"/>
      <c r="T134" s="201"/>
      <c r="AT134" s="195" t="s">
        <v>160</v>
      </c>
      <c r="AU134" s="195" t="s">
        <v>83</v>
      </c>
      <c r="AV134" s="12" t="s">
        <v>83</v>
      </c>
      <c r="AW134" s="12" t="s">
        <v>30</v>
      </c>
      <c r="AX134" s="12" t="s">
        <v>81</v>
      </c>
      <c r="AY134" s="195" t="s">
        <v>149</v>
      </c>
    </row>
    <row r="135" s="1" customFormat="1" ht="36" customHeight="1">
      <c r="B135" s="177"/>
      <c r="C135" s="178" t="s">
        <v>188</v>
      </c>
      <c r="D135" s="178" t="s">
        <v>151</v>
      </c>
      <c r="E135" s="179" t="s">
        <v>557</v>
      </c>
      <c r="F135" s="180" t="s">
        <v>558</v>
      </c>
      <c r="G135" s="181" t="s">
        <v>281</v>
      </c>
      <c r="H135" s="182">
        <v>16</v>
      </c>
      <c r="I135" s="183"/>
      <c r="J135" s="184">
        <f>ROUND(I135*H135,2)</f>
        <v>0</v>
      </c>
      <c r="K135" s="180" t="s">
        <v>531</v>
      </c>
      <c r="L135" s="37"/>
      <c r="M135" s="185" t="s">
        <v>1</v>
      </c>
      <c r="N135" s="186" t="s">
        <v>38</v>
      </c>
      <c r="O135" s="73"/>
      <c r="P135" s="187">
        <f>O135*H135</f>
        <v>0</v>
      </c>
      <c r="Q135" s="187">
        <v>0</v>
      </c>
      <c r="R135" s="187">
        <f>Q135*H135</f>
        <v>0</v>
      </c>
      <c r="S135" s="187">
        <v>0</v>
      </c>
      <c r="T135" s="188">
        <f>S135*H135</f>
        <v>0</v>
      </c>
      <c r="AR135" s="189" t="s">
        <v>156</v>
      </c>
      <c r="AT135" s="189" t="s">
        <v>151</v>
      </c>
      <c r="AU135" s="189" t="s">
        <v>83</v>
      </c>
      <c r="AY135" s="18" t="s">
        <v>149</v>
      </c>
      <c r="BE135" s="190">
        <f>IF(N135="základní",J135,0)</f>
        <v>0</v>
      </c>
      <c r="BF135" s="190">
        <f>IF(N135="snížená",J135,0)</f>
        <v>0</v>
      </c>
      <c r="BG135" s="190">
        <f>IF(N135="zákl. přenesená",J135,0)</f>
        <v>0</v>
      </c>
      <c r="BH135" s="190">
        <f>IF(N135="sníž. přenesená",J135,0)</f>
        <v>0</v>
      </c>
      <c r="BI135" s="190">
        <f>IF(N135="nulová",J135,0)</f>
        <v>0</v>
      </c>
      <c r="BJ135" s="18" t="s">
        <v>81</v>
      </c>
      <c r="BK135" s="190">
        <f>ROUND(I135*H135,2)</f>
        <v>0</v>
      </c>
      <c r="BL135" s="18" t="s">
        <v>156</v>
      </c>
      <c r="BM135" s="189" t="s">
        <v>2041</v>
      </c>
    </row>
    <row r="136" s="12" customFormat="1">
      <c r="B136" s="194"/>
      <c r="D136" s="191" t="s">
        <v>160</v>
      </c>
      <c r="E136" s="195" t="s">
        <v>1</v>
      </c>
      <c r="F136" s="196" t="s">
        <v>560</v>
      </c>
      <c r="H136" s="197">
        <v>16</v>
      </c>
      <c r="I136" s="198"/>
      <c r="L136" s="194"/>
      <c r="M136" s="199"/>
      <c r="N136" s="200"/>
      <c r="O136" s="200"/>
      <c r="P136" s="200"/>
      <c r="Q136" s="200"/>
      <c r="R136" s="200"/>
      <c r="S136" s="200"/>
      <c r="T136" s="201"/>
      <c r="AT136" s="195" t="s">
        <v>160</v>
      </c>
      <c r="AU136" s="195" t="s">
        <v>83</v>
      </c>
      <c r="AV136" s="12" t="s">
        <v>83</v>
      </c>
      <c r="AW136" s="12" t="s">
        <v>30</v>
      </c>
      <c r="AX136" s="12" t="s">
        <v>81</v>
      </c>
      <c r="AY136" s="195" t="s">
        <v>149</v>
      </c>
    </row>
    <row r="137" s="1" customFormat="1" ht="24" customHeight="1">
      <c r="B137" s="177"/>
      <c r="C137" s="178" t="s">
        <v>193</v>
      </c>
      <c r="D137" s="178" t="s">
        <v>151</v>
      </c>
      <c r="E137" s="179" t="s">
        <v>561</v>
      </c>
      <c r="F137" s="180" t="s">
        <v>562</v>
      </c>
      <c r="G137" s="181" t="s">
        <v>281</v>
      </c>
      <c r="H137" s="182">
        <v>45</v>
      </c>
      <c r="I137" s="183"/>
      <c r="J137" s="184">
        <f>ROUND(I137*H137,2)</f>
        <v>0</v>
      </c>
      <c r="K137" s="180" t="s">
        <v>531</v>
      </c>
      <c r="L137" s="37"/>
      <c r="M137" s="185" t="s">
        <v>1</v>
      </c>
      <c r="N137" s="186" t="s">
        <v>38</v>
      </c>
      <c r="O137" s="73"/>
      <c r="P137" s="187">
        <f>O137*H137</f>
        <v>0</v>
      </c>
      <c r="Q137" s="187">
        <v>0.011820000000000001</v>
      </c>
      <c r="R137" s="187">
        <f>Q137*H137</f>
        <v>0.53190000000000004</v>
      </c>
      <c r="S137" s="187">
        <v>0</v>
      </c>
      <c r="T137" s="188">
        <f>S137*H137</f>
        <v>0</v>
      </c>
      <c r="AR137" s="189" t="s">
        <v>156</v>
      </c>
      <c r="AT137" s="189" t="s">
        <v>151</v>
      </c>
      <c r="AU137" s="189" t="s">
        <v>83</v>
      </c>
      <c r="AY137" s="18" t="s">
        <v>149</v>
      </c>
      <c r="BE137" s="190">
        <f>IF(N137="základní",J137,0)</f>
        <v>0</v>
      </c>
      <c r="BF137" s="190">
        <f>IF(N137="snížená",J137,0)</f>
        <v>0</v>
      </c>
      <c r="BG137" s="190">
        <f>IF(N137="zákl. přenesená",J137,0)</f>
        <v>0</v>
      </c>
      <c r="BH137" s="190">
        <f>IF(N137="sníž. přenesená",J137,0)</f>
        <v>0</v>
      </c>
      <c r="BI137" s="190">
        <f>IF(N137="nulová",J137,0)</f>
        <v>0</v>
      </c>
      <c r="BJ137" s="18" t="s">
        <v>81</v>
      </c>
      <c r="BK137" s="190">
        <f>ROUND(I137*H137,2)</f>
        <v>0</v>
      </c>
      <c r="BL137" s="18" t="s">
        <v>156</v>
      </c>
      <c r="BM137" s="189" t="s">
        <v>2042</v>
      </c>
    </row>
    <row r="138" s="12" customFormat="1">
      <c r="B138" s="194"/>
      <c r="D138" s="191" t="s">
        <v>160</v>
      </c>
      <c r="E138" s="195" t="s">
        <v>1</v>
      </c>
      <c r="F138" s="196" t="s">
        <v>2043</v>
      </c>
      <c r="H138" s="197">
        <v>45</v>
      </c>
      <c r="I138" s="198"/>
      <c r="L138" s="194"/>
      <c r="M138" s="199"/>
      <c r="N138" s="200"/>
      <c r="O138" s="200"/>
      <c r="P138" s="200"/>
      <c r="Q138" s="200"/>
      <c r="R138" s="200"/>
      <c r="S138" s="200"/>
      <c r="T138" s="201"/>
      <c r="AT138" s="195" t="s">
        <v>160</v>
      </c>
      <c r="AU138" s="195" t="s">
        <v>83</v>
      </c>
      <c r="AV138" s="12" t="s">
        <v>83</v>
      </c>
      <c r="AW138" s="12" t="s">
        <v>30</v>
      </c>
      <c r="AX138" s="12" t="s">
        <v>81</v>
      </c>
      <c r="AY138" s="195" t="s">
        <v>149</v>
      </c>
    </row>
    <row r="139" s="1" customFormat="1" ht="24" customHeight="1">
      <c r="B139" s="177"/>
      <c r="C139" s="178" t="s">
        <v>199</v>
      </c>
      <c r="D139" s="178" t="s">
        <v>151</v>
      </c>
      <c r="E139" s="179" t="s">
        <v>565</v>
      </c>
      <c r="F139" s="180" t="s">
        <v>566</v>
      </c>
      <c r="G139" s="181" t="s">
        <v>281</v>
      </c>
      <c r="H139" s="182">
        <v>45</v>
      </c>
      <c r="I139" s="183"/>
      <c r="J139" s="184">
        <f>ROUND(I139*H139,2)</f>
        <v>0</v>
      </c>
      <c r="K139" s="180" t="s">
        <v>531</v>
      </c>
      <c r="L139" s="37"/>
      <c r="M139" s="185" t="s">
        <v>1</v>
      </c>
      <c r="N139" s="186" t="s">
        <v>38</v>
      </c>
      <c r="O139" s="73"/>
      <c r="P139" s="187">
        <f>O139*H139</f>
        <v>0</v>
      </c>
      <c r="Q139" s="187">
        <v>0</v>
      </c>
      <c r="R139" s="187">
        <f>Q139*H139</f>
        <v>0</v>
      </c>
      <c r="S139" s="187">
        <v>0</v>
      </c>
      <c r="T139" s="188">
        <f>S139*H139</f>
        <v>0</v>
      </c>
      <c r="AR139" s="189" t="s">
        <v>156</v>
      </c>
      <c r="AT139" s="189" t="s">
        <v>151</v>
      </c>
      <c r="AU139" s="189" t="s">
        <v>83</v>
      </c>
      <c r="AY139" s="18" t="s">
        <v>149</v>
      </c>
      <c r="BE139" s="190">
        <f>IF(N139="základní",J139,0)</f>
        <v>0</v>
      </c>
      <c r="BF139" s="190">
        <f>IF(N139="snížená",J139,0)</f>
        <v>0</v>
      </c>
      <c r="BG139" s="190">
        <f>IF(N139="zákl. přenesená",J139,0)</f>
        <v>0</v>
      </c>
      <c r="BH139" s="190">
        <f>IF(N139="sníž. přenesená",J139,0)</f>
        <v>0</v>
      </c>
      <c r="BI139" s="190">
        <f>IF(N139="nulová",J139,0)</f>
        <v>0</v>
      </c>
      <c r="BJ139" s="18" t="s">
        <v>81</v>
      </c>
      <c r="BK139" s="190">
        <f>ROUND(I139*H139,2)</f>
        <v>0</v>
      </c>
      <c r="BL139" s="18" t="s">
        <v>156</v>
      </c>
      <c r="BM139" s="189" t="s">
        <v>2044</v>
      </c>
    </row>
    <row r="140" s="12" customFormat="1">
      <c r="B140" s="194"/>
      <c r="D140" s="191" t="s">
        <v>160</v>
      </c>
      <c r="E140" s="195" t="s">
        <v>1</v>
      </c>
      <c r="F140" s="196" t="s">
        <v>2043</v>
      </c>
      <c r="H140" s="197">
        <v>45</v>
      </c>
      <c r="I140" s="198"/>
      <c r="L140" s="194"/>
      <c r="M140" s="199"/>
      <c r="N140" s="200"/>
      <c r="O140" s="200"/>
      <c r="P140" s="200"/>
      <c r="Q140" s="200"/>
      <c r="R140" s="200"/>
      <c r="S140" s="200"/>
      <c r="T140" s="201"/>
      <c r="AT140" s="195" t="s">
        <v>160</v>
      </c>
      <c r="AU140" s="195" t="s">
        <v>83</v>
      </c>
      <c r="AV140" s="12" t="s">
        <v>83</v>
      </c>
      <c r="AW140" s="12" t="s">
        <v>30</v>
      </c>
      <c r="AX140" s="12" t="s">
        <v>81</v>
      </c>
      <c r="AY140" s="195" t="s">
        <v>149</v>
      </c>
    </row>
    <row r="141" s="1" customFormat="1" ht="36" customHeight="1">
      <c r="B141" s="177"/>
      <c r="C141" s="178" t="s">
        <v>204</v>
      </c>
      <c r="D141" s="178" t="s">
        <v>151</v>
      </c>
      <c r="E141" s="179" t="s">
        <v>569</v>
      </c>
      <c r="F141" s="180" t="s">
        <v>570</v>
      </c>
      <c r="G141" s="181" t="s">
        <v>174</v>
      </c>
      <c r="H141" s="182">
        <v>127.40000000000001</v>
      </c>
      <c r="I141" s="183"/>
      <c r="J141" s="184">
        <f>ROUND(I141*H141,2)</f>
        <v>0</v>
      </c>
      <c r="K141" s="180" t="s">
        <v>531</v>
      </c>
      <c r="L141" s="37"/>
      <c r="M141" s="185" t="s">
        <v>1</v>
      </c>
      <c r="N141" s="186" t="s">
        <v>38</v>
      </c>
      <c r="O141" s="73"/>
      <c r="P141" s="187">
        <f>O141*H141</f>
        <v>0</v>
      </c>
      <c r="Q141" s="187">
        <v>0</v>
      </c>
      <c r="R141" s="187">
        <f>Q141*H141</f>
        <v>0</v>
      </c>
      <c r="S141" s="187">
        <v>0</v>
      </c>
      <c r="T141" s="188">
        <f>S141*H141</f>
        <v>0</v>
      </c>
      <c r="AR141" s="189" t="s">
        <v>156</v>
      </c>
      <c r="AT141" s="189" t="s">
        <v>151</v>
      </c>
      <c r="AU141" s="189" t="s">
        <v>83</v>
      </c>
      <c r="AY141" s="18" t="s">
        <v>149</v>
      </c>
      <c r="BE141" s="190">
        <f>IF(N141="základní",J141,0)</f>
        <v>0</v>
      </c>
      <c r="BF141" s="190">
        <f>IF(N141="snížená",J141,0)</f>
        <v>0</v>
      </c>
      <c r="BG141" s="190">
        <f>IF(N141="zákl. přenesená",J141,0)</f>
        <v>0</v>
      </c>
      <c r="BH141" s="190">
        <f>IF(N141="sníž. přenesená",J141,0)</f>
        <v>0</v>
      </c>
      <c r="BI141" s="190">
        <f>IF(N141="nulová",J141,0)</f>
        <v>0</v>
      </c>
      <c r="BJ141" s="18" t="s">
        <v>81</v>
      </c>
      <c r="BK141" s="190">
        <f>ROUND(I141*H141,2)</f>
        <v>0</v>
      </c>
      <c r="BL141" s="18" t="s">
        <v>156</v>
      </c>
      <c r="BM141" s="189" t="s">
        <v>2045</v>
      </c>
    </row>
    <row r="142" s="12" customFormat="1">
      <c r="B142" s="194"/>
      <c r="D142" s="191" t="s">
        <v>160</v>
      </c>
      <c r="E142" s="195" t="s">
        <v>1</v>
      </c>
      <c r="F142" s="196" t="s">
        <v>2046</v>
      </c>
      <c r="H142" s="197">
        <v>54</v>
      </c>
      <c r="I142" s="198"/>
      <c r="L142" s="194"/>
      <c r="M142" s="199"/>
      <c r="N142" s="200"/>
      <c r="O142" s="200"/>
      <c r="P142" s="200"/>
      <c r="Q142" s="200"/>
      <c r="R142" s="200"/>
      <c r="S142" s="200"/>
      <c r="T142" s="201"/>
      <c r="AT142" s="195" t="s">
        <v>160</v>
      </c>
      <c r="AU142" s="195" t="s">
        <v>83</v>
      </c>
      <c r="AV142" s="12" t="s">
        <v>83</v>
      </c>
      <c r="AW142" s="12" t="s">
        <v>30</v>
      </c>
      <c r="AX142" s="12" t="s">
        <v>73</v>
      </c>
      <c r="AY142" s="195" t="s">
        <v>149</v>
      </c>
    </row>
    <row r="143" s="12" customFormat="1">
      <c r="B143" s="194"/>
      <c r="D143" s="191" t="s">
        <v>160</v>
      </c>
      <c r="E143" s="195" t="s">
        <v>1</v>
      </c>
      <c r="F143" s="196" t="s">
        <v>2047</v>
      </c>
      <c r="H143" s="197">
        <v>73.439999999999998</v>
      </c>
      <c r="I143" s="198"/>
      <c r="L143" s="194"/>
      <c r="M143" s="199"/>
      <c r="N143" s="200"/>
      <c r="O143" s="200"/>
      <c r="P143" s="200"/>
      <c r="Q143" s="200"/>
      <c r="R143" s="200"/>
      <c r="S143" s="200"/>
      <c r="T143" s="201"/>
      <c r="AT143" s="195" t="s">
        <v>160</v>
      </c>
      <c r="AU143" s="195" t="s">
        <v>83</v>
      </c>
      <c r="AV143" s="12" t="s">
        <v>83</v>
      </c>
      <c r="AW143" s="12" t="s">
        <v>30</v>
      </c>
      <c r="AX143" s="12" t="s">
        <v>73</v>
      </c>
      <c r="AY143" s="195" t="s">
        <v>149</v>
      </c>
    </row>
    <row r="144" s="13" customFormat="1">
      <c r="B144" s="202"/>
      <c r="D144" s="191" t="s">
        <v>160</v>
      </c>
      <c r="E144" s="203" t="s">
        <v>1</v>
      </c>
      <c r="F144" s="204" t="s">
        <v>187</v>
      </c>
      <c r="H144" s="205">
        <v>127.44</v>
      </c>
      <c r="I144" s="206"/>
      <c r="L144" s="202"/>
      <c r="M144" s="207"/>
      <c r="N144" s="208"/>
      <c r="O144" s="208"/>
      <c r="P144" s="208"/>
      <c r="Q144" s="208"/>
      <c r="R144" s="208"/>
      <c r="S144" s="208"/>
      <c r="T144" s="209"/>
      <c r="AT144" s="203" t="s">
        <v>160</v>
      </c>
      <c r="AU144" s="203" t="s">
        <v>83</v>
      </c>
      <c r="AV144" s="13" t="s">
        <v>156</v>
      </c>
      <c r="AW144" s="13" t="s">
        <v>30</v>
      </c>
      <c r="AX144" s="13" t="s">
        <v>73</v>
      </c>
      <c r="AY144" s="203" t="s">
        <v>149</v>
      </c>
    </row>
    <row r="145" s="12" customFormat="1">
      <c r="B145" s="194"/>
      <c r="D145" s="191" t="s">
        <v>160</v>
      </c>
      <c r="E145" s="195" t="s">
        <v>1</v>
      </c>
      <c r="F145" s="196" t="s">
        <v>2048</v>
      </c>
      <c r="H145" s="197">
        <v>127.40000000000001</v>
      </c>
      <c r="I145" s="198"/>
      <c r="L145" s="194"/>
      <c r="M145" s="199"/>
      <c r="N145" s="200"/>
      <c r="O145" s="200"/>
      <c r="P145" s="200"/>
      <c r="Q145" s="200"/>
      <c r="R145" s="200"/>
      <c r="S145" s="200"/>
      <c r="T145" s="201"/>
      <c r="AT145" s="195" t="s">
        <v>160</v>
      </c>
      <c r="AU145" s="195" t="s">
        <v>83</v>
      </c>
      <c r="AV145" s="12" t="s">
        <v>83</v>
      </c>
      <c r="AW145" s="12" t="s">
        <v>30</v>
      </c>
      <c r="AX145" s="12" t="s">
        <v>81</v>
      </c>
      <c r="AY145" s="195" t="s">
        <v>149</v>
      </c>
    </row>
    <row r="146" s="1" customFormat="1" ht="48" customHeight="1">
      <c r="B146" s="177"/>
      <c r="C146" s="178" t="s">
        <v>211</v>
      </c>
      <c r="D146" s="178" t="s">
        <v>151</v>
      </c>
      <c r="E146" s="179" t="s">
        <v>172</v>
      </c>
      <c r="F146" s="180" t="s">
        <v>173</v>
      </c>
      <c r="G146" s="181" t="s">
        <v>174</v>
      </c>
      <c r="H146" s="182">
        <v>8.9199999999999999</v>
      </c>
      <c r="I146" s="183"/>
      <c r="J146" s="184">
        <f>ROUND(I146*H146,2)</f>
        <v>0</v>
      </c>
      <c r="K146" s="180" t="s">
        <v>531</v>
      </c>
      <c r="L146" s="37"/>
      <c r="M146" s="185" t="s">
        <v>1</v>
      </c>
      <c r="N146" s="186" t="s">
        <v>38</v>
      </c>
      <c r="O146" s="73"/>
      <c r="P146" s="187">
        <f>O146*H146</f>
        <v>0</v>
      </c>
      <c r="Q146" s="187">
        <v>0</v>
      </c>
      <c r="R146" s="187">
        <f>Q146*H146</f>
        <v>0</v>
      </c>
      <c r="S146" s="187">
        <v>0</v>
      </c>
      <c r="T146" s="188">
        <f>S146*H146</f>
        <v>0</v>
      </c>
      <c r="AR146" s="189" t="s">
        <v>156</v>
      </c>
      <c r="AT146" s="189" t="s">
        <v>151</v>
      </c>
      <c r="AU146" s="189" t="s">
        <v>83</v>
      </c>
      <c r="AY146" s="18" t="s">
        <v>149</v>
      </c>
      <c r="BE146" s="190">
        <f>IF(N146="základní",J146,0)</f>
        <v>0</v>
      </c>
      <c r="BF146" s="190">
        <f>IF(N146="snížená",J146,0)</f>
        <v>0</v>
      </c>
      <c r="BG146" s="190">
        <f>IF(N146="zákl. přenesená",J146,0)</f>
        <v>0</v>
      </c>
      <c r="BH146" s="190">
        <f>IF(N146="sníž. přenesená",J146,0)</f>
        <v>0</v>
      </c>
      <c r="BI146" s="190">
        <f>IF(N146="nulová",J146,0)</f>
        <v>0</v>
      </c>
      <c r="BJ146" s="18" t="s">
        <v>81</v>
      </c>
      <c r="BK146" s="190">
        <f>ROUND(I146*H146,2)</f>
        <v>0</v>
      </c>
      <c r="BL146" s="18" t="s">
        <v>156</v>
      </c>
      <c r="BM146" s="189" t="s">
        <v>2049</v>
      </c>
    </row>
    <row r="147" s="12" customFormat="1">
      <c r="B147" s="194"/>
      <c r="D147" s="191" t="s">
        <v>160</v>
      </c>
      <c r="E147" s="195" t="s">
        <v>1</v>
      </c>
      <c r="F147" s="196" t="s">
        <v>2050</v>
      </c>
      <c r="H147" s="197">
        <v>8.9199999999999999</v>
      </c>
      <c r="I147" s="198"/>
      <c r="L147" s="194"/>
      <c r="M147" s="199"/>
      <c r="N147" s="200"/>
      <c r="O147" s="200"/>
      <c r="P147" s="200"/>
      <c r="Q147" s="200"/>
      <c r="R147" s="200"/>
      <c r="S147" s="200"/>
      <c r="T147" s="201"/>
      <c r="AT147" s="195" t="s">
        <v>160</v>
      </c>
      <c r="AU147" s="195" t="s">
        <v>83</v>
      </c>
      <c r="AV147" s="12" t="s">
        <v>83</v>
      </c>
      <c r="AW147" s="12" t="s">
        <v>30</v>
      </c>
      <c r="AX147" s="12" t="s">
        <v>81</v>
      </c>
      <c r="AY147" s="195" t="s">
        <v>149</v>
      </c>
    </row>
    <row r="148" s="1" customFormat="1" ht="36" customHeight="1">
      <c r="B148" s="177"/>
      <c r="C148" s="178" t="s">
        <v>216</v>
      </c>
      <c r="D148" s="178" t="s">
        <v>151</v>
      </c>
      <c r="E148" s="179" t="s">
        <v>573</v>
      </c>
      <c r="F148" s="180" t="s">
        <v>574</v>
      </c>
      <c r="G148" s="181" t="s">
        <v>174</v>
      </c>
      <c r="H148" s="182">
        <v>115.2</v>
      </c>
      <c r="I148" s="183"/>
      <c r="J148" s="184">
        <f>ROUND(I148*H148,2)</f>
        <v>0</v>
      </c>
      <c r="K148" s="180" t="s">
        <v>531</v>
      </c>
      <c r="L148" s="37"/>
      <c r="M148" s="185" t="s">
        <v>1</v>
      </c>
      <c r="N148" s="186" t="s">
        <v>38</v>
      </c>
      <c r="O148" s="73"/>
      <c r="P148" s="187">
        <f>O148*H148</f>
        <v>0</v>
      </c>
      <c r="Q148" s="187">
        <v>0</v>
      </c>
      <c r="R148" s="187">
        <f>Q148*H148</f>
        <v>0</v>
      </c>
      <c r="S148" s="187">
        <v>0</v>
      </c>
      <c r="T148" s="188">
        <f>S148*H148</f>
        <v>0</v>
      </c>
      <c r="AR148" s="189" t="s">
        <v>156</v>
      </c>
      <c r="AT148" s="189" t="s">
        <v>151</v>
      </c>
      <c r="AU148" s="189" t="s">
        <v>83</v>
      </c>
      <c r="AY148" s="18" t="s">
        <v>149</v>
      </c>
      <c r="BE148" s="190">
        <f>IF(N148="základní",J148,0)</f>
        <v>0</v>
      </c>
      <c r="BF148" s="190">
        <f>IF(N148="snížená",J148,0)</f>
        <v>0</v>
      </c>
      <c r="BG148" s="190">
        <f>IF(N148="zákl. přenesená",J148,0)</f>
        <v>0</v>
      </c>
      <c r="BH148" s="190">
        <f>IF(N148="sníž. přenesená",J148,0)</f>
        <v>0</v>
      </c>
      <c r="BI148" s="190">
        <f>IF(N148="nulová",J148,0)</f>
        <v>0</v>
      </c>
      <c r="BJ148" s="18" t="s">
        <v>81</v>
      </c>
      <c r="BK148" s="190">
        <f>ROUND(I148*H148,2)</f>
        <v>0</v>
      </c>
      <c r="BL148" s="18" t="s">
        <v>156</v>
      </c>
      <c r="BM148" s="189" t="s">
        <v>2051</v>
      </c>
    </row>
    <row r="149" s="14" customFormat="1">
      <c r="B149" s="224"/>
      <c r="D149" s="191" t="s">
        <v>160</v>
      </c>
      <c r="E149" s="225" t="s">
        <v>1</v>
      </c>
      <c r="F149" s="226" t="s">
        <v>2052</v>
      </c>
      <c r="H149" s="225" t="s">
        <v>1</v>
      </c>
      <c r="I149" s="227"/>
      <c r="L149" s="224"/>
      <c r="M149" s="228"/>
      <c r="N149" s="229"/>
      <c r="O149" s="229"/>
      <c r="P149" s="229"/>
      <c r="Q149" s="229"/>
      <c r="R149" s="229"/>
      <c r="S149" s="229"/>
      <c r="T149" s="230"/>
      <c r="AT149" s="225" t="s">
        <v>160</v>
      </c>
      <c r="AU149" s="225" t="s">
        <v>83</v>
      </c>
      <c r="AV149" s="14" t="s">
        <v>81</v>
      </c>
      <c r="AW149" s="14" t="s">
        <v>30</v>
      </c>
      <c r="AX149" s="14" t="s">
        <v>73</v>
      </c>
      <c r="AY149" s="225" t="s">
        <v>149</v>
      </c>
    </row>
    <row r="150" s="12" customFormat="1">
      <c r="B150" s="194"/>
      <c r="D150" s="191" t="s">
        <v>160</v>
      </c>
      <c r="E150" s="195" t="s">
        <v>1</v>
      </c>
      <c r="F150" s="196" t="s">
        <v>2053</v>
      </c>
      <c r="H150" s="197">
        <v>12</v>
      </c>
      <c r="I150" s="198"/>
      <c r="L150" s="194"/>
      <c r="M150" s="199"/>
      <c r="N150" s="200"/>
      <c r="O150" s="200"/>
      <c r="P150" s="200"/>
      <c r="Q150" s="200"/>
      <c r="R150" s="200"/>
      <c r="S150" s="200"/>
      <c r="T150" s="201"/>
      <c r="AT150" s="195" t="s">
        <v>160</v>
      </c>
      <c r="AU150" s="195" t="s">
        <v>83</v>
      </c>
      <c r="AV150" s="12" t="s">
        <v>83</v>
      </c>
      <c r="AW150" s="12" t="s">
        <v>30</v>
      </c>
      <c r="AX150" s="12" t="s">
        <v>73</v>
      </c>
      <c r="AY150" s="195" t="s">
        <v>149</v>
      </c>
    </row>
    <row r="151" s="12" customFormat="1">
      <c r="B151" s="194"/>
      <c r="D151" s="191" t="s">
        <v>160</v>
      </c>
      <c r="E151" s="195" t="s">
        <v>1</v>
      </c>
      <c r="F151" s="196" t="s">
        <v>2054</v>
      </c>
      <c r="H151" s="197">
        <v>15</v>
      </c>
      <c r="I151" s="198"/>
      <c r="L151" s="194"/>
      <c r="M151" s="199"/>
      <c r="N151" s="200"/>
      <c r="O151" s="200"/>
      <c r="P151" s="200"/>
      <c r="Q151" s="200"/>
      <c r="R151" s="200"/>
      <c r="S151" s="200"/>
      <c r="T151" s="201"/>
      <c r="AT151" s="195" t="s">
        <v>160</v>
      </c>
      <c r="AU151" s="195" t="s">
        <v>83</v>
      </c>
      <c r="AV151" s="12" t="s">
        <v>83</v>
      </c>
      <c r="AW151" s="12" t="s">
        <v>30</v>
      </c>
      <c r="AX151" s="12" t="s">
        <v>73</v>
      </c>
      <c r="AY151" s="195" t="s">
        <v>149</v>
      </c>
    </row>
    <row r="152" s="12" customFormat="1">
      <c r="B152" s="194"/>
      <c r="D152" s="191" t="s">
        <v>160</v>
      </c>
      <c r="E152" s="195" t="s">
        <v>1</v>
      </c>
      <c r="F152" s="196" t="s">
        <v>2055</v>
      </c>
      <c r="H152" s="197">
        <v>12.15</v>
      </c>
      <c r="I152" s="198"/>
      <c r="L152" s="194"/>
      <c r="M152" s="199"/>
      <c r="N152" s="200"/>
      <c r="O152" s="200"/>
      <c r="P152" s="200"/>
      <c r="Q152" s="200"/>
      <c r="R152" s="200"/>
      <c r="S152" s="200"/>
      <c r="T152" s="201"/>
      <c r="AT152" s="195" t="s">
        <v>160</v>
      </c>
      <c r="AU152" s="195" t="s">
        <v>83</v>
      </c>
      <c r="AV152" s="12" t="s">
        <v>83</v>
      </c>
      <c r="AW152" s="12" t="s">
        <v>30</v>
      </c>
      <c r="AX152" s="12" t="s">
        <v>73</v>
      </c>
      <c r="AY152" s="195" t="s">
        <v>149</v>
      </c>
    </row>
    <row r="153" s="12" customFormat="1">
      <c r="B153" s="194"/>
      <c r="D153" s="191" t="s">
        <v>160</v>
      </c>
      <c r="E153" s="195" t="s">
        <v>1</v>
      </c>
      <c r="F153" s="196" t="s">
        <v>2056</v>
      </c>
      <c r="H153" s="197">
        <v>33.75</v>
      </c>
      <c r="I153" s="198"/>
      <c r="L153" s="194"/>
      <c r="M153" s="199"/>
      <c r="N153" s="200"/>
      <c r="O153" s="200"/>
      <c r="P153" s="200"/>
      <c r="Q153" s="200"/>
      <c r="R153" s="200"/>
      <c r="S153" s="200"/>
      <c r="T153" s="201"/>
      <c r="AT153" s="195" t="s">
        <v>160</v>
      </c>
      <c r="AU153" s="195" t="s">
        <v>83</v>
      </c>
      <c r="AV153" s="12" t="s">
        <v>83</v>
      </c>
      <c r="AW153" s="12" t="s">
        <v>30</v>
      </c>
      <c r="AX153" s="12" t="s">
        <v>73</v>
      </c>
      <c r="AY153" s="195" t="s">
        <v>149</v>
      </c>
    </row>
    <row r="154" s="12" customFormat="1">
      <c r="B154" s="194"/>
      <c r="D154" s="191" t="s">
        <v>160</v>
      </c>
      <c r="E154" s="195" t="s">
        <v>1</v>
      </c>
      <c r="F154" s="196" t="s">
        <v>2057</v>
      </c>
      <c r="H154" s="197">
        <v>11.699999999999999</v>
      </c>
      <c r="I154" s="198"/>
      <c r="L154" s="194"/>
      <c r="M154" s="199"/>
      <c r="N154" s="200"/>
      <c r="O154" s="200"/>
      <c r="P154" s="200"/>
      <c r="Q154" s="200"/>
      <c r="R154" s="200"/>
      <c r="S154" s="200"/>
      <c r="T154" s="201"/>
      <c r="AT154" s="195" t="s">
        <v>160</v>
      </c>
      <c r="AU154" s="195" t="s">
        <v>83</v>
      </c>
      <c r="AV154" s="12" t="s">
        <v>83</v>
      </c>
      <c r="AW154" s="12" t="s">
        <v>30</v>
      </c>
      <c r="AX154" s="12" t="s">
        <v>73</v>
      </c>
      <c r="AY154" s="195" t="s">
        <v>149</v>
      </c>
    </row>
    <row r="155" s="12" customFormat="1">
      <c r="B155" s="194"/>
      <c r="D155" s="191" t="s">
        <v>160</v>
      </c>
      <c r="E155" s="195" t="s">
        <v>1</v>
      </c>
      <c r="F155" s="196" t="s">
        <v>2058</v>
      </c>
      <c r="H155" s="197">
        <v>11.699999999999999</v>
      </c>
      <c r="I155" s="198"/>
      <c r="L155" s="194"/>
      <c r="M155" s="199"/>
      <c r="N155" s="200"/>
      <c r="O155" s="200"/>
      <c r="P155" s="200"/>
      <c r="Q155" s="200"/>
      <c r="R155" s="200"/>
      <c r="S155" s="200"/>
      <c r="T155" s="201"/>
      <c r="AT155" s="195" t="s">
        <v>160</v>
      </c>
      <c r="AU155" s="195" t="s">
        <v>83</v>
      </c>
      <c r="AV155" s="12" t="s">
        <v>83</v>
      </c>
      <c r="AW155" s="12" t="s">
        <v>30</v>
      </c>
      <c r="AX155" s="12" t="s">
        <v>73</v>
      </c>
      <c r="AY155" s="195" t="s">
        <v>149</v>
      </c>
    </row>
    <row r="156" s="12" customFormat="1">
      <c r="B156" s="194"/>
      <c r="D156" s="191" t="s">
        <v>160</v>
      </c>
      <c r="E156" s="195" t="s">
        <v>1</v>
      </c>
      <c r="F156" s="196" t="s">
        <v>2059</v>
      </c>
      <c r="H156" s="197">
        <v>11.699999999999999</v>
      </c>
      <c r="I156" s="198"/>
      <c r="L156" s="194"/>
      <c r="M156" s="199"/>
      <c r="N156" s="200"/>
      <c r="O156" s="200"/>
      <c r="P156" s="200"/>
      <c r="Q156" s="200"/>
      <c r="R156" s="200"/>
      <c r="S156" s="200"/>
      <c r="T156" s="201"/>
      <c r="AT156" s="195" t="s">
        <v>160</v>
      </c>
      <c r="AU156" s="195" t="s">
        <v>83</v>
      </c>
      <c r="AV156" s="12" t="s">
        <v>83</v>
      </c>
      <c r="AW156" s="12" t="s">
        <v>30</v>
      </c>
      <c r="AX156" s="12" t="s">
        <v>73</v>
      </c>
      <c r="AY156" s="195" t="s">
        <v>149</v>
      </c>
    </row>
    <row r="157" s="12" customFormat="1">
      <c r="B157" s="194"/>
      <c r="D157" s="191" t="s">
        <v>160</v>
      </c>
      <c r="E157" s="195" t="s">
        <v>1</v>
      </c>
      <c r="F157" s="196" t="s">
        <v>2060</v>
      </c>
      <c r="H157" s="197">
        <v>11.699999999999999</v>
      </c>
      <c r="I157" s="198"/>
      <c r="L157" s="194"/>
      <c r="M157" s="199"/>
      <c r="N157" s="200"/>
      <c r="O157" s="200"/>
      <c r="P157" s="200"/>
      <c r="Q157" s="200"/>
      <c r="R157" s="200"/>
      <c r="S157" s="200"/>
      <c r="T157" s="201"/>
      <c r="AT157" s="195" t="s">
        <v>160</v>
      </c>
      <c r="AU157" s="195" t="s">
        <v>83</v>
      </c>
      <c r="AV157" s="12" t="s">
        <v>83</v>
      </c>
      <c r="AW157" s="12" t="s">
        <v>30</v>
      </c>
      <c r="AX157" s="12" t="s">
        <v>73</v>
      </c>
      <c r="AY157" s="195" t="s">
        <v>149</v>
      </c>
    </row>
    <row r="158" s="12" customFormat="1">
      <c r="B158" s="194"/>
      <c r="D158" s="191" t="s">
        <v>160</v>
      </c>
      <c r="E158" s="195" t="s">
        <v>1</v>
      </c>
      <c r="F158" s="196" t="s">
        <v>2061</v>
      </c>
      <c r="H158" s="197">
        <v>11.699999999999999</v>
      </c>
      <c r="I158" s="198"/>
      <c r="L158" s="194"/>
      <c r="M158" s="199"/>
      <c r="N158" s="200"/>
      <c r="O158" s="200"/>
      <c r="P158" s="200"/>
      <c r="Q158" s="200"/>
      <c r="R158" s="200"/>
      <c r="S158" s="200"/>
      <c r="T158" s="201"/>
      <c r="AT158" s="195" t="s">
        <v>160</v>
      </c>
      <c r="AU158" s="195" t="s">
        <v>83</v>
      </c>
      <c r="AV158" s="12" t="s">
        <v>83</v>
      </c>
      <c r="AW158" s="12" t="s">
        <v>30</v>
      </c>
      <c r="AX158" s="12" t="s">
        <v>73</v>
      </c>
      <c r="AY158" s="195" t="s">
        <v>149</v>
      </c>
    </row>
    <row r="159" s="12" customFormat="1">
      <c r="B159" s="194"/>
      <c r="D159" s="191" t="s">
        <v>160</v>
      </c>
      <c r="E159" s="195" t="s">
        <v>1</v>
      </c>
      <c r="F159" s="196" t="s">
        <v>2062</v>
      </c>
      <c r="H159" s="197">
        <v>11.699999999999999</v>
      </c>
      <c r="I159" s="198"/>
      <c r="L159" s="194"/>
      <c r="M159" s="199"/>
      <c r="N159" s="200"/>
      <c r="O159" s="200"/>
      <c r="P159" s="200"/>
      <c r="Q159" s="200"/>
      <c r="R159" s="200"/>
      <c r="S159" s="200"/>
      <c r="T159" s="201"/>
      <c r="AT159" s="195" t="s">
        <v>160</v>
      </c>
      <c r="AU159" s="195" t="s">
        <v>83</v>
      </c>
      <c r="AV159" s="12" t="s">
        <v>83</v>
      </c>
      <c r="AW159" s="12" t="s">
        <v>30</v>
      </c>
      <c r="AX159" s="12" t="s">
        <v>73</v>
      </c>
      <c r="AY159" s="195" t="s">
        <v>149</v>
      </c>
    </row>
    <row r="160" s="12" customFormat="1">
      <c r="B160" s="194"/>
      <c r="D160" s="191" t="s">
        <v>160</v>
      </c>
      <c r="E160" s="195" t="s">
        <v>1</v>
      </c>
      <c r="F160" s="196" t="s">
        <v>2063</v>
      </c>
      <c r="H160" s="197">
        <v>11.925000000000001</v>
      </c>
      <c r="I160" s="198"/>
      <c r="L160" s="194"/>
      <c r="M160" s="199"/>
      <c r="N160" s="200"/>
      <c r="O160" s="200"/>
      <c r="P160" s="200"/>
      <c r="Q160" s="200"/>
      <c r="R160" s="200"/>
      <c r="S160" s="200"/>
      <c r="T160" s="201"/>
      <c r="AT160" s="195" t="s">
        <v>160</v>
      </c>
      <c r="AU160" s="195" t="s">
        <v>83</v>
      </c>
      <c r="AV160" s="12" t="s">
        <v>83</v>
      </c>
      <c r="AW160" s="12" t="s">
        <v>30</v>
      </c>
      <c r="AX160" s="12" t="s">
        <v>73</v>
      </c>
      <c r="AY160" s="195" t="s">
        <v>149</v>
      </c>
    </row>
    <row r="161" s="12" customFormat="1">
      <c r="B161" s="194"/>
      <c r="D161" s="191" t="s">
        <v>160</v>
      </c>
      <c r="E161" s="195" t="s">
        <v>1</v>
      </c>
      <c r="F161" s="196" t="s">
        <v>2064</v>
      </c>
      <c r="H161" s="197">
        <v>11.925000000000001</v>
      </c>
      <c r="I161" s="198"/>
      <c r="L161" s="194"/>
      <c r="M161" s="199"/>
      <c r="N161" s="200"/>
      <c r="O161" s="200"/>
      <c r="P161" s="200"/>
      <c r="Q161" s="200"/>
      <c r="R161" s="200"/>
      <c r="S161" s="200"/>
      <c r="T161" s="201"/>
      <c r="AT161" s="195" t="s">
        <v>160</v>
      </c>
      <c r="AU161" s="195" t="s">
        <v>83</v>
      </c>
      <c r="AV161" s="12" t="s">
        <v>83</v>
      </c>
      <c r="AW161" s="12" t="s">
        <v>30</v>
      </c>
      <c r="AX161" s="12" t="s">
        <v>73</v>
      </c>
      <c r="AY161" s="195" t="s">
        <v>149</v>
      </c>
    </row>
    <row r="162" s="12" customFormat="1">
      <c r="B162" s="194"/>
      <c r="D162" s="191" t="s">
        <v>160</v>
      </c>
      <c r="E162" s="195" t="s">
        <v>1</v>
      </c>
      <c r="F162" s="196" t="s">
        <v>2065</v>
      </c>
      <c r="H162" s="197">
        <v>12.15</v>
      </c>
      <c r="I162" s="198"/>
      <c r="L162" s="194"/>
      <c r="M162" s="199"/>
      <c r="N162" s="200"/>
      <c r="O162" s="200"/>
      <c r="P162" s="200"/>
      <c r="Q162" s="200"/>
      <c r="R162" s="200"/>
      <c r="S162" s="200"/>
      <c r="T162" s="201"/>
      <c r="AT162" s="195" t="s">
        <v>160</v>
      </c>
      <c r="AU162" s="195" t="s">
        <v>83</v>
      </c>
      <c r="AV162" s="12" t="s">
        <v>83</v>
      </c>
      <c r="AW162" s="12" t="s">
        <v>30</v>
      </c>
      <c r="AX162" s="12" t="s">
        <v>73</v>
      </c>
      <c r="AY162" s="195" t="s">
        <v>149</v>
      </c>
    </row>
    <row r="163" s="12" customFormat="1">
      <c r="B163" s="194"/>
      <c r="D163" s="191" t="s">
        <v>160</v>
      </c>
      <c r="E163" s="195" t="s">
        <v>1</v>
      </c>
      <c r="F163" s="196" t="s">
        <v>2066</v>
      </c>
      <c r="H163" s="197">
        <v>12.375</v>
      </c>
      <c r="I163" s="198"/>
      <c r="L163" s="194"/>
      <c r="M163" s="199"/>
      <c r="N163" s="200"/>
      <c r="O163" s="200"/>
      <c r="P163" s="200"/>
      <c r="Q163" s="200"/>
      <c r="R163" s="200"/>
      <c r="S163" s="200"/>
      <c r="T163" s="201"/>
      <c r="AT163" s="195" t="s">
        <v>160</v>
      </c>
      <c r="AU163" s="195" t="s">
        <v>83</v>
      </c>
      <c r="AV163" s="12" t="s">
        <v>83</v>
      </c>
      <c r="AW163" s="12" t="s">
        <v>30</v>
      </c>
      <c r="AX163" s="12" t="s">
        <v>73</v>
      </c>
      <c r="AY163" s="195" t="s">
        <v>149</v>
      </c>
    </row>
    <row r="164" s="12" customFormat="1">
      <c r="B164" s="194"/>
      <c r="D164" s="191" t="s">
        <v>160</v>
      </c>
      <c r="E164" s="195" t="s">
        <v>1</v>
      </c>
      <c r="F164" s="196" t="s">
        <v>2067</v>
      </c>
      <c r="H164" s="197">
        <v>13.75</v>
      </c>
      <c r="I164" s="198"/>
      <c r="L164" s="194"/>
      <c r="M164" s="199"/>
      <c r="N164" s="200"/>
      <c r="O164" s="200"/>
      <c r="P164" s="200"/>
      <c r="Q164" s="200"/>
      <c r="R164" s="200"/>
      <c r="S164" s="200"/>
      <c r="T164" s="201"/>
      <c r="AT164" s="195" t="s">
        <v>160</v>
      </c>
      <c r="AU164" s="195" t="s">
        <v>83</v>
      </c>
      <c r="AV164" s="12" t="s">
        <v>83</v>
      </c>
      <c r="AW164" s="12" t="s">
        <v>30</v>
      </c>
      <c r="AX164" s="12" t="s">
        <v>73</v>
      </c>
      <c r="AY164" s="195" t="s">
        <v>149</v>
      </c>
    </row>
    <row r="165" s="12" customFormat="1">
      <c r="B165" s="194"/>
      <c r="D165" s="191" t="s">
        <v>160</v>
      </c>
      <c r="E165" s="195" t="s">
        <v>1</v>
      </c>
      <c r="F165" s="196" t="s">
        <v>2068</v>
      </c>
      <c r="H165" s="197">
        <v>9.9000000000000004</v>
      </c>
      <c r="I165" s="198"/>
      <c r="L165" s="194"/>
      <c r="M165" s="199"/>
      <c r="N165" s="200"/>
      <c r="O165" s="200"/>
      <c r="P165" s="200"/>
      <c r="Q165" s="200"/>
      <c r="R165" s="200"/>
      <c r="S165" s="200"/>
      <c r="T165" s="201"/>
      <c r="AT165" s="195" t="s">
        <v>160</v>
      </c>
      <c r="AU165" s="195" t="s">
        <v>83</v>
      </c>
      <c r="AV165" s="12" t="s">
        <v>83</v>
      </c>
      <c r="AW165" s="12" t="s">
        <v>30</v>
      </c>
      <c r="AX165" s="12" t="s">
        <v>73</v>
      </c>
      <c r="AY165" s="195" t="s">
        <v>149</v>
      </c>
    </row>
    <row r="166" s="12" customFormat="1">
      <c r="B166" s="194"/>
      <c r="D166" s="191" t="s">
        <v>160</v>
      </c>
      <c r="E166" s="195" t="s">
        <v>1</v>
      </c>
      <c r="F166" s="196" t="s">
        <v>2069</v>
      </c>
      <c r="H166" s="197">
        <v>7.6500000000000004</v>
      </c>
      <c r="I166" s="198"/>
      <c r="L166" s="194"/>
      <c r="M166" s="199"/>
      <c r="N166" s="200"/>
      <c r="O166" s="200"/>
      <c r="P166" s="200"/>
      <c r="Q166" s="200"/>
      <c r="R166" s="200"/>
      <c r="S166" s="200"/>
      <c r="T166" s="201"/>
      <c r="AT166" s="195" t="s">
        <v>160</v>
      </c>
      <c r="AU166" s="195" t="s">
        <v>83</v>
      </c>
      <c r="AV166" s="12" t="s">
        <v>83</v>
      </c>
      <c r="AW166" s="12" t="s">
        <v>30</v>
      </c>
      <c r="AX166" s="12" t="s">
        <v>73</v>
      </c>
      <c r="AY166" s="195" t="s">
        <v>149</v>
      </c>
    </row>
    <row r="167" s="12" customFormat="1">
      <c r="B167" s="194"/>
      <c r="D167" s="191" t="s">
        <v>160</v>
      </c>
      <c r="E167" s="195" t="s">
        <v>1</v>
      </c>
      <c r="F167" s="196" t="s">
        <v>2070</v>
      </c>
      <c r="H167" s="197">
        <v>7.6500000000000004</v>
      </c>
      <c r="I167" s="198"/>
      <c r="L167" s="194"/>
      <c r="M167" s="199"/>
      <c r="N167" s="200"/>
      <c r="O167" s="200"/>
      <c r="P167" s="200"/>
      <c r="Q167" s="200"/>
      <c r="R167" s="200"/>
      <c r="S167" s="200"/>
      <c r="T167" s="201"/>
      <c r="AT167" s="195" t="s">
        <v>160</v>
      </c>
      <c r="AU167" s="195" t="s">
        <v>83</v>
      </c>
      <c r="AV167" s="12" t="s">
        <v>83</v>
      </c>
      <c r="AW167" s="12" t="s">
        <v>30</v>
      </c>
      <c r="AX167" s="12" t="s">
        <v>73</v>
      </c>
      <c r="AY167" s="195" t="s">
        <v>149</v>
      </c>
    </row>
    <row r="168" s="13" customFormat="1">
      <c r="B168" s="202"/>
      <c r="D168" s="191" t="s">
        <v>160</v>
      </c>
      <c r="E168" s="203" t="s">
        <v>1</v>
      </c>
      <c r="F168" s="204" t="s">
        <v>187</v>
      </c>
      <c r="H168" s="205">
        <v>230.42500000000004</v>
      </c>
      <c r="I168" s="206"/>
      <c r="L168" s="202"/>
      <c r="M168" s="207"/>
      <c r="N168" s="208"/>
      <c r="O168" s="208"/>
      <c r="P168" s="208"/>
      <c r="Q168" s="208"/>
      <c r="R168" s="208"/>
      <c r="S168" s="208"/>
      <c r="T168" s="209"/>
      <c r="AT168" s="203" t="s">
        <v>160</v>
      </c>
      <c r="AU168" s="203" t="s">
        <v>83</v>
      </c>
      <c r="AV168" s="13" t="s">
        <v>156</v>
      </c>
      <c r="AW168" s="13" t="s">
        <v>30</v>
      </c>
      <c r="AX168" s="13" t="s">
        <v>73</v>
      </c>
      <c r="AY168" s="203" t="s">
        <v>149</v>
      </c>
    </row>
    <row r="169" s="12" customFormat="1">
      <c r="B169" s="194"/>
      <c r="D169" s="191" t="s">
        <v>160</v>
      </c>
      <c r="E169" s="195" t="s">
        <v>1</v>
      </c>
      <c r="F169" s="196" t="s">
        <v>2071</v>
      </c>
      <c r="H169" s="197">
        <v>115.2</v>
      </c>
      <c r="I169" s="198"/>
      <c r="L169" s="194"/>
      <c r="M169" s="199"/>
      <c r="N169" s="200"/>
      <c r="O169" s="200"/>
      <c r="P169" s="200"/>
      <c r="Q169" s="200"/>
      <c r="R169" s="200"/>
      <c r="S169" s="200"/>
      <c r="T169" s="201"/>
      <c r="AT169" s="195" t="s">
        <v>160</v>
      </c>
      <c r="AU169" s="195" t="s">
        <v>83</v>
      </c>
      <c r="AV169" s="12" t="s">
        <v>83</v>
      </c>
      <c r="AW169" s="12" t="s">
        <v>30</v>
      </c>
      <c r="AX169" s="12" t="s">
        <v>81</v>
      </c>
      <c r="AY169" s="195" t="s">
        <v>149</v>
      </c>
    </row>
    <row r="170" s="1" customFormat="1" ht="36" customHeight="1">
      <c r="B170" s="177"/>
      <c r="C170" s="178" t="s">
        <v>222</v>
      </c>
      <c r="D170" s="178" t="s">
        <v>151</v>
      </c>
      <c r="E170" s="179" t="s">
        <v>605</v>
      </c>
      <c r="F170" s="180" t="s">
        <v>606</v>
      </c>
      <c r="G170" s="181" t="s">
        <v>174</v>
      </c>
      <c r="H170" s="182">
        <v>115.2</v>
      </c>
      <c r="I170" s="183"/>
      <c r="J170" s="184">
        <f>ROUND(I170*H170,2)</f>
        <v>0</v>
      </c>
      <c r="K170" s="180" t="s">
        <v>531</v>
      </c>
      <c r="L170" s="37"/>
      <c r="M170" s="185" t="s">
        <v>1</v>
      </c>
      <c r="N170" s="186" t="s">
        <v>38</v>
      </c>
      <c r="O170" s="73"/>
      <c r="P170" s="187">
        <f>O170*H170</f>
        <v>0</v>
      </c>
      <c r="Q170" s="187">
        <v>0</v>
      </c>
      <c r="R170" s="187">
        <f>Q170*H170</f>
        <v>0</v>
      </c>
      <c r="S170" s="187">
        <v>0</v>
      </c>
      <c r="T170" s="188">
        <f>S170*H170</f>
        <v>0</v>
      </c>
      <c r="AR170" s="189" t="s">
        <v>156</v>
      </c>
      <c r="AT170" s="189" t="s">
        <v>151</v>
      </c>
      <c r="AU170" s="189" t="s">
        <v>83</v>
      </c>
      <c r="AY170" s="18" t="s">
        <v>149</v>
      </c>
      <c r="BE170" s="190">
        <f>IF(N170="základní",J170,0)</f>
        <v>0</v>
      </c>
      <c r="BF170" s="190">
        <f>IF(N170="snížená",J170,0)</f>
        <v>0</v>
      </c>
      <c r="BG170" s="190">
        <f>IF(N170="zákl. přenesená",J170,0)</f>
        <v>0</v>
      </c>
      <c r="BH170" s="190">
        <f>IF(N170="sníž. přenesená",J170,0)</f>
        <v>0</v>
      </c>
      <c r="BI170" s="190">
        <f>IF(N170="nulová",J170,0)</f>
        <v>0</v>
      </c>
      <c r="BJ170" s="18" t="s">
        <v>81</v>
      </c>
      <c r="BK170" s="190">
        <f>ROUND(I170*H170,2)</f>
        <v>0</v>
      </c>
      <c r="BL170" s="18" t="s">
        <v>156</v>
      </c>
      <c r="BM170" s="189" t="s">
        <v>2072</v>
      </c>
    </row>
    <row r="171" s="12" customFormat="1">
      <c r="B171" s="194"/>
      <c r="D171" s="191" t="s">
        <v>160</v>
      </c>
      <c r="E171" s="195" t="s">
        <v>1</v>
      </c>
      <c r="F171" s="196" t="s">
        <v>2073</v>
      </c>
      <c r="H171" s="197">
        <v>115.2</v>
      </c>
      <c r="I171" s="198"/>
      <c r="L171" s="194"/>
      <c r="M171" s="199"/>
      <c r="N171" s="200"/>
      <c r="O171" s="200"/>
      <c r="P171" s="200"/>
      <c r="Q171" s="200"/>
      <c r="R171" s="200"/>
      <c r="S171" s="200"/>
      <c r="T171" s="201"/>
      <c r="AT171" s="195" t="s">
        <v>160</v>
      </c>
      <c r="AU171" s="195" t="s">
        <v>83</v>
      </c>
      <c r="AV171" s="12" t="s">
        <v>83</v>
      </c>
      <c r="AW171" s="12" t="s">
        <v>30</v>
      </c>
      <c r="AX171" s="12" t="s">
        <v>81</v>
      </c>
      <c r="AY171" s="195" t="s">
        <v>149</v>
      </c>
    </row>
    <row r="172" s="1" customFormat="1" ht="48" customHeight="1">
      <c r="B172" s="177"/>
      <c r="C172" s="178" t="s">
        <v>229</v>
      </c>
      <c r="D172" s="178" t="s">
        <v>151</v>
      </c>
      <c r="E172" s="179" t="s">
        <v>609</v>
      </c>
      <c r="F172" s="180" t="s">
        <v>610</v>
      </c>
      <c r="G172" s="181" t="s">
        <v>174</v>
      </c>
      <c r="H172" s="182">
        <v>57.600000000000001</v>
      </c>
      <c r="I172" s="183"/>
      <c r="J172" s="184">
        <f>ROUND(I172*H172,2)</f>
        <v>0</v>
      </c>
      <c r="K172" s="180" t="s">
        <v>531</v>
      </c>
      <c r="L172" s="37"/>
      <c r="M172" s="185" t="s">
        <v>1</v>
      </c>
      <c r="N172" s="186" t="s">
        <v>38</v>
      </c>
      <c r="O172" s="73"/>
      <c r="P172" s="187">
        <f>O172*H172</f>
        <v>0</v>
      </c>
      <c r="Q172" s="187">
        <v>0</v>
      </c>
      <c r="R172" s="187">
        <f>Q172*H172</f>
        <v>0</v>
      </c>
      <c r="S172" s="187">
        <v>0</v>
      </c>
      <c r="T172" s="188">
        <f>S172*H172</f>
        <v>0</v>
      </c>
      <c r="AR172" s="189" t="s">
        <v>156</v>
      </c>
      <c r="AT172" s="189" t="s">
        <v>151</v>
      </c>
      <c r="AU172" s="189" t="s">
        <v>83</v>
      </c>
      <c r="AY172" s="18" t="s">
        <v>149</v>
      </c>
      <c r="BE172" s="190">
        <f>IF(N172="základní",J172,0)</f>
        <v>0</v>
      </c>
      <c r="BF172" s="190">
        <f>IF(N172="snížená",J172,0)</f>
        <v>0</v>
      </c>
      <c r="BG172" s="190">
        <f>IF(N172="zákl. přenesená",J172,0)</f>
        <v>0</v>
      </c>
      <c r="BH172" s="190">
        <f>IF(N172="sníž. přenesená",J172,0)</f>
        <v>0</v>
      </c>
      <c r="BI172" s="190">
        <f>IF(N172="nulová",J172,0)</f>
        <v>0</v>
      </c>
      <c r="BJ172" s="18" t="s">
        <v>81</v>
      </c>
      <c r="BK172" s="190">
        <f>ROUND(I172*H172,2)</f>
        <v>0</v>
      </c>
      <c r="BL172" s="18" t="s">
        <v>156</v>
      </c>
      <c r="BM172" s="189" t="s">
        <v>2074</v>
      </c>
    </row>
    <row r="173" s="12" customFormat="1">
      <c r="B173" s="194"/>
      <c r="D173" s="191" t="s">
        <v>160</v>
      </c>
      <c r="E173" s="195" t="s">
        <v>1</v>
      </c>
      <c r="F173" s="196" t="s">
        <v>2075</v>
      </c>
      <c r="H173" s="197">
        <v>57.600000000000001</v>
      </c>
      <c r="I173" s="198"/>
      <c r="L173" s="194"/>
      <c r="M173" s="199"/>
      <c r="N173" s="200"/>
      <c r="O173" s="200"/>
      <c r="P173" s="200"/>
      <c r="Q173" s="200"/>
      <c r="R173" s="200"/>
      <c r="S173" s="200"/>
      <c r="T173" s="201"/>
      <c r="AT173" s="195" t="s">
        <v>160</v>
      </c>
      <c r="AU173" s="195" t="s">
        <v>83</v>
      </c>
      <c r="AV173" s="12" t="s">
        <v>83</v>
      </c>
      <c r="AW173" s="12" t="s">
        <v>30</v>
      </c>
      <c r="AX173" s="12" t="s">
        <v>81</v>
      </c>
      <c r="AY173" s="195" t="s">
        <v>149</v>
      </c>
    </row>
    <row r="174" s="1" customFormat="1" ht="36" customHeight="1">
      <c r="B174" s="177"/>
      <c r="C174" s="178" t="s">
        <v>234</v>
      </c>
      <c r="D174" s="178" t="s">
        <v>151</v>
      </c>
      <c r="E174" s="179" t="s">
        <v>938</v>
      </c>
      <c r="F174" s="180" t="s">
        <v>939</v>
      </c>
      <c r="G174" s="181" t="s">
        <v>154</v>
      </c>
      <c r="H174" s="182">
        <v>15.300000000000001</v>
      </c>
      <c r="I174" s="183"/>
      <c r="J174" s="184">
        <f>ROUND(I174*H174,2)</f>
        <v>0</v>
      </c>
      <c r="K174" s="180" t="s">
        <v>531</v>
      </c>
      <c r="L174" s="37"/>
      <c r="M174" s="185" t="s">
        <v>1</v>
      </c>
      <c r="N174" s="186" t="s">
        <v>38</v>
      </c>
      <c r="O174" s="73"/>
      <c r="P174" s="187">
        <f>O174*H174</f>
        <v>0</v>
      </c>
      <c r="Q174" s="187">
        <v>0.00084000000000000003</v>
      </c>
      <c r="R174" s="187">
        <f>Q174*H174</f>
        <v>0.012852000000000001</v>
      </c>
      <c r="S174" s="187">
        <v>0</v>
      </c>
      <c r="T174" s="188">
        <f>S174*H174</f>
        <v>0</v>
      </c>
      <c r="AR174" s="189" t="s">
        <v>156</v>
      </c>
      <c r="AT174" s="189" t="s">
        <v>151</v>
      </c>
      <c r="AU174" s="189" t="s">
        <v>83</v>
      </c>
      <c r="AY174" s="18" t="s">
        <v>149</v>
      </c>
      <c r="BE174" s="190">
        <f>IF(N174="základní",J174,0)</f>
        <v>0</v>
      </c>
      <c r="BF174" s="190">
        <f>IF(N174="snížená",J174,0)</f>
        <v>0</v>
      </c>
      <c r="BG174" s="190">
        <f>IF(N174="zákl. přenesená",J174,0)</f>
        <v>0</v>
      </c>
      <c r="BH174" s="190">
        <f>IF(N174="sníž. přenesená",J174,0)</f>
        <v>0</v>
      </c>
      <c r="BI174" s="190">
        <f>IF(N174="nulová",J174,0)</f>
        <v>0</v>
      </c>
      <c r="BJ174" s="18" t="s">
        <v>81</v>
      </c>
      <c r="BK174" s="190">
        <f>ROUND(I174*H174,2)</f>
        <v>0</v>
      </c>
      <c r="BL174" s="18" t="s">
        <v>156</v>
      </c>
      <c r="BM174" s="189" t="s">
        <v>2076</v>
      </c>
    </row>
    <row r="175" s="14" customFormat="1">
      <c r="B175" s="224"/>
      <c r="D175" s="191" t="s">
        <v>160</v>
      </c>
      <c r="E175" s="225" t="s">
        <v>1</v>
      </c>
      <c r="F175" s="226" t="s">
        <v>2052</v>
      </c>
      <c r="H175" s="225" t="s">
        <v>1</v>
      </c>
      <c r="I175" s="227"/>
      <c r="L175" s="224"/>
      <c r="M175" s="228"/>
      <c r="N175" s="229"/>
      <c r="O175" s="229"/>
      <c r="P175" s="229"/>
      <c r="Q175" s="229"/>
      <c r="R175" s="229"/>
      <c r="S175" s="229"/>
      <c r="T175" s="230"/>
      <c r="AT175" s="225" t="s">
        <v>160</v>
      </c>
      <c r="AU175" s="225" t="s">
        <v>83</v>
      </c>
      <c r="AV175" s="14" t="s">
        <v>81</v>
      </c>
      <c r="AW175" s="14" t="s">
        <v>30</v>
      </c>
      <c r="AX175" s="14" t="s">
        <v>73</v>
      </c>
      <c r="AY175" s="225" t="s">
        <v>149</v>
      </c>
    </row>
    <row r="176" s="12" customFormat="1">
      <c r="B176" s="194"/>
      <c r="D176" s="191" t="s">
        <v>160</v>
      </c>
      <c r="E176" s="195" t="s">
        <v>1</v>
      </c>
      <c r="F176" s="196" t="s">
        <v>2069</v>
      </c>
      <c r="H176" s="197">
        <v>7.6500000000000004</v>
      </c>
      <c r="I176" s="198"/>
      <c r="L176" s="194"/>
      <c r="M176" s="199"/>
      <c r="N176" s="200"/>
      <c r="O176" s="200"/>
      <c r="P176" s="200"/>
      <c r="Q176" s="200"/>
      <c r="R176" s="200"/>
      <c r="S176" s="200"/>
      <c r="T176" s="201"/>
      <c r="AT176" s="195" t="s">
        <v>160</v>
      </c>
      <c r="AU176" s="195" t="s">
        <v>83</v>
      </c>
      <c r="AV176" s="12" t="s">
        <v>83</v>
      </c>
      <c r="AW176" s="12" t="s">
        <v>30</v>
      </c>
      <c r="AX176" s="12" t="s">
        <v>73</v>
      </c>
      <c r="AY176" s="195" t="s">
        <v>149</v>
      </c>
    </row>
    <row r="177" s="12" customFormat="1">
      <c r="B177" s="194"/>
      <c r="D177" s="191" t="s">
        <v>160</v>
      </c>
      <c r="E177" s="195" t="s">
        <v>1</v>
      </c>
      <c r="F177" s="196" t="s">
        <v>2070</v>
      </c>
      <c r="H177" s="197">
        <v>7.6500000000000004</v>
      </c>
      <c r="I177" s="198"/>
      <c r="L177" s="194"/>
      <c r="M177" s="199"/>
      <c r="N177" s="200"/>
      <c r="O177" s="200"/>
      <c r="P177" s="200"/>
      <c r="Q177" s="200"/>
      <c r="R177" s="200"/>
      <c r="S177" s="200"/>
      <c r="T177" s="201"/>
      <c r="AT177" s="195" t="s">
        <v>160</v>
      </c>
      <c r="AU177" s="195" t="s">
        <v>83</v>
      </c>
      <c r="AV177" s="12" t="s">
        <v>83</v>
      </c>
      <c r="AW177" s="12" t="s">
        <v>30</v>
      </c>
      <c r="AX177" s="12" t="s">
        <v>73</v>
      </c>
      <c r="AY177" s="195" t="s">
        <v>149</v>
      </c>
    </row>
    <row r="178" s="13" customFormat="1">
      <c r="B178" s="202"/>
      <c r="D178" s="191" t="s">
        <v>160</v>
      </c>
      <c r="E178" s="203" t="s">
        <v>1</v>
      </c>
      <c r="F178" s="204" t="s">
        <v>187</v>
      </c>
      <c r="H178" s="205">
        <v>15.300000000000001</v>
      </c>
      <c r="I178" s="206"/>
      <c r="L178" s="202"/>
      <c r="M178" s="207"/>
      <c r="N178" s="208"/>
      <c r="O178" s="208"/>
      <c r="P178" s="208"/>
      <c r="Q178" s="208"/>
      <c r="R178" s="208"/>
      <c r="S178" s="208"/>
      <c r="T178" s="209"/>
      <c r="AT178" s="203" t="s">
        <v>160</v>
      </c>
      <c r="AU178" s="203" t="s">
        <v>83</v>
      </c>
      <c r="AV178" s="13" t="s">
        <v>156</v>
      </c>
      <c r="AW178" s="13" t="s">
        <v>30</v>
      </c>
      <c r="AX178" s="13" t="s">
        <v>81</v>
      </c>
      <c r="AY178" s="203" t="s">
        <v>149</v>
      </c>
    </row>
    <row r="179" s="1" customFormat="1" ht="36" customHeight="1">
      <c r="B179" s="177"/>
      <c r="C179" s="178" t="s">
        <v>8</v>
      </c>
      <c r="D179" s="178" t="s">
        <v>151</v>
      </c>
      <c r="E179" s="179" t="s">
        <v>613</v>
      </c>
      <c r="F179" s="180" t="s">
        <v>614</v>
      </c>
      <c r="G179" s="181" t="s">
        <v>154</v>
      </c>
      <c r="H179" s="182">
        <v>430.25</v>
      </c>
      <c r="I179" s="183"/>
      <c r="J179" s="184">
        <f>ROUND(I179*H179,2)</f>
        <v>0</v>
      </c>
      <c r="K179" s="180" t="s">
        <v>531</v>
      </c>
      <c r="L179" s="37"/>
      <c r="M179" s="185" t="s">
        <v>1</v>
      </c>
      <c r="N179" s="186" t="s">
        <v>38</v>
      </c>
      <c r="O179" s="73"/>
      <c r="P179" s="187">
        <f>O179*H179</f>
        <v>0</v>
      </c>
      <c r="Q179" s="187">
        <v>0.00084999999999999995</v>
      </c>
      <c r="R179" s="187">
        <f>Q179*H179</f>
        <v>0.3657125</v>
      </c>
      <c r="S179" s="187">
        <v>0</v>
      </c>
      <c r="T179" s="188">
        <f>S179*H179</f>
        <v>0</v>
      </c>
      <c r="AR179" s="189" t="s">
        <v>156</v>
      </c>
      <c r="AT179" s="189" t="s">
        <v>151</v>
      </c>
      <c r="AU179" s="189" t="s">
        <v>83</v>
      </c>
      <c r="AY179" s="18" t="s">
        <v>149</v>
      </c>
      <c r="BE179" s="190">
        <f>IF(N179="základní",J179,0)</f>
        <v>0</v>
      </c>
      <c r="BF179" s="190">
        <f>IF(N179="snížená",J179,0)</f>
        <v>0</v>
      </c>
      <c r="BG179" s="190">
        <f>IF(N179="zákl. přenesená",J179,0)</f>
        <v>0</v>
      </c>
      <c r="BH179" s="190">
        <f>IF(N179="sníž. přenesená",J179,0)</f>
        <v>0</v>
      </c>
      <c r="BI179" s="190">
        <f>IF(N179="nulová",J179,0)</f>
        <v>0</v>
      </c>
      <c r="BJ179" s="18" t="s">
        <v>81</v>
      </c>
      <c r="BK179" s="190">
        <f>ROUND(I179*H179,2)</f>
        <v>0</v>
      </c>
      <c r="BL179" s="18" t="s">
        <v>156</v>
      </c>
      <c r="BM179" s="189" t="s">
        <v>2077</v>
      </c>
    </row>
    <row r="180" s="14" customFormat="1">
      <c r="B180" s="224"/>
      <c r="D180" s="191" t="s">
        <v>160</v>
      </c>
      <c r="E180" s="225" t="s">
        <v>1</v>
      </c>
      <c r="F180" s="226" t="s">
        <v>2052</v>
      </c>
      <c r="H180" s="225" t="s">
        <v>1</v>
      </c>
      <c r="I180" s="227"/>
      <c r="L180" s="224"/>
      <c r="M180" s="228"/>
      <c r="N180" s="229"/>
      <c r="O180" s="229"/>
      <c r="P180" s="229"/>
      <c r="Q180" s="229"/>
      <c r="R180" s="229"/>
      <c r="S180" s="229"/>
      <c r="T180" s="230"/>
      <c r="AT180" s="225" t="s">
        <v>160</v>
      </c>
      <c r="AU180" s="225" t="s">
        <v>83</v>
      </c>
      <c r="AV180" s="14" t="s">
        <v>81</v>
      </c>
      <c r="AW180" s="14" t="s">
        <v>30</v>
      </c>
      <c r="AX180" s="14" t="s">
        <v>73</v>
      </c>
      <c r="AY180" s="225" t="s">
        <v>149</v>
      </c>
    </row>
    <row r="181" s="12" customFormat="1">
      <c r="B181" s="194"/>
      <c r="D181" s="191" t="s">
        <v>160</v>
      </c>
      <c r="E181" s="195" t="s">
        <v>1</v>
      </c>
      <c r="F181" s="196" t="s">
        <v>2078</v>
      </c>
      <c r="H181" s="197">
        <v>24</v>
      </c>
      <c r="I181" s="198"/>
      <c r="L181" s="194"/>
      <c r="M181" s="199"/>
      <c r="N181" s="200"/>
      <c r="O181" s="200"/>
      <c r="P181" s="200"/>
      <c r="Q181" s="200"/>
      <c r="R181" s="200"/>
      <c r="S181" s="200"/>
      <c r="T181" s="201"/>
      <c r="AT181" s="195" t="s">
        <v>160</v>
      </c>
      <c r="AU181" s="195" t="s">
        <v>83</v>
      </c>
      <c r="AV181" s="12" t="s">
        <v>83</v>
      </c>
      <c r="AW181" s="12" t="s">
        <v>30</v>
      </c>
      <c r="AX181" s="12" t="s">
        <v>73</v>
      </c>
      <c r="AY181" s="195" t="s">
        <v>149</v>
      </c>
    </row>
    <row r="182" s="12" customFormat="1">
      <c r="B182" s="194"/>
      <c r="D182" s="191" t="s">
        <v>160</v>
      </c>
      <c r="E182" s="195" t="s">
        <v>1</v>
      </c>
      <c r="F182" s="196" t="s">
        <v>2079</v>
      </c>
      <c r="H182" s="197">
        <v>30</v>
      </c>
      <c r="I182" s="198"/>
      <c r="L182" s="194"/>
      <c r="M182" s="199"/>
      <c r="N182" s="200"/>
      <c r="O182" s="200"/>
      <c r="P182" s="200"/>
      <c r="Q182" s="200"/>
      <c r="R182" s="200"/>
      <c r="S182" s="200"/>
      <c r="T182" s="201"/>
      <c r="AT182" s="195" t="s">
        <v>160</v>
      </c>
      <c r="AU182" s="195" t="s">
        <v>83</v>
      </c>
      <c r="AV182" s="12" t="s">
        <v>83</v>
      </c>
      <c r="AW182" s="12" t="s">
        <v>30</v>
      </c>
      <c r="AX182" s="12" t="s">
        <v>73</v>
      </c>
      <c r="AY182" s="195" t="s">
        <v>149</v>
      </c>
    </row>
    <row r="183" s="12" customFormat="1">
      <c r="B183" s="194"/>
      <c r="D183" s="191" t="s">
        <v>160</v>
      </c>
      <c r="E183" s="195" t="s">
        <v>1</v>
      </c>
      <c r="F183" s="196" t="s">
        <v>2080</v>
      </c>
      <c r="H183" s="197">
        <v>24.300000000000001</v>
      </c>
      <c r="I183" s="198"/>
      <c r="L183" s="194"/>
      <c r="M183" s="199"/>
      <c r="N183" s="200"/>
      <c r="O183" s="200"/>
      <c r="P183" s="200"/>
      <c r="Q183" s="200"/>
      <c r="R183" s="200"/>
      <c r="S183" s="200"/>
      <c r="T183" s="201"/>
      <c r="AT183" s="195" t="s">
        <v>160</v>
      </c>
      <c r="AU183" s="195" t="s">
        <v>83</v>
      </c>
      <c r="AV183" s="12" t="s">
        <v>83</v>
      </c>
      <c r="AW183" s="12" t="s">
        <v>30</v>
      </c>
      <c r="AX183" s="12" t="s">
        <v>73</v>
      </c>
      <c r="AY183" s="195" t="s">
        <v>149</v>
      </c>
    </row>
    <row r="184" s="12" customFormat="1">
      <c r="B184" s="194"/>
      <c r="D184" s="191" t="s">
        <v>160</v>
      </c>
      <c r="E184" s="195" t="s">
        <v>1</v>
      </c>
      <c r="F184" s="196" t="s">
        <v>2081</v>
      </c>
      <c r="H184" s="197">
        <v>67.5</v>
      </c>
      <c r="I184" s="198"/>
      <c r="L184" s="194"/>
      <c r="M184" s="199"/>
      <c r="N184" s="200"/>
      <c r="O184" s="200"/>
      <c r="P184" s="200"/>
      <c r="Q184" s="200"/>
      <c r="R184" s="200"/>
      <c r="S184" s="200"/>
      <c r="T184" s="201"/>
      <c r="AT184" s="195" t="s">
        <v>160</v>
      </c>
      <c r="AU184" s="195" t="s">
        <v>83</v>
      </c>
      <c r="AV184" s="12" t="s">
        <v>83</v>
      </c>
      <c r="AW184" s="12" t="s">
        <v>30</v>
      </c>
      <c r="AX184" s="12" t="s">
        <v>73</v>
      </c>
      <c r="AY184" s="195" t="s">
        <v>149</v>
      </c>
    </row>
    <row r="185" s="12" customFormat="1">
      <c r="B185" s="194"/>
      <c r="D185" s="191" t="s">
        <v>160</v>
      </c>
      <c r="E185" s="195" t="s">
        <v>1</v>
      </c>
      <c r="F185" s="196" t="s">
        <v>2082</v>
      </c>
      <c r="H185" s="197">
        <v>23.399999999999999</v>
      </c>
      <c r="I185" s="198"/>
      <c r="L185" s="194"/>
      <c r="M185" s="199"/>
      <c r="N185" s="200"/>
      <c r="O185" s="200"/>
      <c r="P185" s="200"/>
      <c r="Q185" s="200"/>
      <c r="R185" s="200"/>
      <c r="S185" s="200"/>
      <c r="T185" s="201"/>
      <c r="AT185" s="195" t="s">
        <v>160</v>
      </c>
      <c r="AU185" s="195" t="s">
        <v>83</v>
      </c>
      <c r="AV185" s="12" t="s">
        <v>83</v>
      </c>
      <c r="AW185" s="12" t="s">
        <v>30</v>
      </c>
      <c r="AX185" s="12" t="s">
        <v>73</v>
      </c>
      <c r="AY185" s="195" t="s">
        <v>149</v>
      </c>
    </row>
    <row r="186" s="12" customFormat="1">
      <c r="B186" s="194"/>
      <c r="D186" s="191" t="s">
        <v>160</v>
      </c>
      <c r="E186" s="195" t="s">
        <v>1</v>
      </c>
      <c r="F186" s="196" t="s">
        <v>2083</v>
      </c>
      <c r="H186" s="197">
        <v>23.399999999999999</v>
      </c>
      <c r="I186" s="198"/>
      <c r="L186" s="194"/>
      <c r="M186" s="199"/>
      <c r="N186" s="200"/>
      <c r="O186" s="200"/>
      <c r="P186" s="200"/>
      <c r="Q186" s="200"/>
      <c r="R186" s="200"/>
      <c r="S186" s="200"/>
      <c r="T186" s="201"/>
      <c r="AT186" s="195" t="s">
        <v>160</v>
      </c>
      <c r="AU186" s="195" t="s">
        <v>83</v>
      </c>
      <c r="AV186" s="12" t="s">
        <v>83</v>
      </c>
      <c r="AW186" s="12" t="s">
        <v>30</v>
      </c>
      <c r="AX186" s="12" t="s">
        <v>73</v>
      </c>
      <c r="AY186" s="195" t="s">
        <v>149</v>
      </c>
    </row>
    <row r="187" s="12" customFormat="1">
      <c r="B187" s="194"/>
      <c r="D187" s="191" t="s">
        <v>160</v>
      </c>
      <c r="E187" s="195" t="s">
        <v>1</v>
      </c>
      <c r="F187" s="196" t="s">
        <v>2084</v>
      </c>
      <c r="H187" s="197">
        <v>23.399999999999999</v>
      </c>
      <c r="I187" s="198"/>
      <c r="L187" s="194"/>
      <c r="M187" s="199"/>
      <c r="N187" s="200"/>
      <c r="O187" s="200"/>
      <c r="P187" s="200"/>
      <c r="Q187" s="200"/>
      <c r="R187" s="200"/>
      <c r="S187" s="200"/>
      <c r="T187" s="201"/>
      <c r="AT187" s="195" t="s">
        <v>160</v>
      </c>
      <c r="AU187" s="195" t="s">
        <v>83</v>
      </c>
      <c r="AV187" s="12" t="s">
        <v>83</v>
      </c>
      <c r="AW187" s="12" t="s">
        <v>30</v>
      </c>
      <c r="AX187" s="12" t="s">
        <v>73</v>
      </c>
      <c r="AY187" s="195" t="s">
        <v>149</v>
      </c>
    </row>
    <row r="188" s="12" customFormat="1">
      <c r="B188" s="194"/>
      <c r="D188" s="191" t="s">
        <v>160</v>
      </c>
      <c r="E188" s="195" t="s">
        <v>1</v>
      </c>
      <c r="F188" s="196" t="s">
        <v>2085</v>
      </c>
      <c r="H188" s="197">
        <v>23.399999999999999</v>
      </c>
      <c r="I188" s="198"/>
      <c r="L188" s="194"/>
      <c r="M188" s="199"/>
      <c r="N188" s="200"/>
      <c r="O188" s="200"/>
      <c r="P188" s="200"/>
      <c r="Q188" s="200"/>
      <c r="R188" s="200"/>
      <c r="S188" s="200"/>
      <c r="T188" s="201"/>
      <c r="AT188" s="195" t="s">
        <v>160</v>
      </c>
      <c r="AU188" s="195" t="s">
        <v>83</v>
      </c>
      <c r="AV188" s="12" t="s">
        <v>83</v>
      </c>
      <c r="AW188" s="12" t="s">
        <v>30</v>
      </c>
      <c r="AX188" s="12" t="s">
        <v>73</v>
      </c>
      <c r="AY188" s="195" t="s">
        <v>149</v>
      </c>
    </row>
    <row r="189" s="12" customFormat="1">
      <c r="B189" s="194"/>
      <c r="D189" s="191" t="s">
        <v>160</v>
      </c>
      <c r="E189" s="195" t="s">
        <v>1</v>
      </c>
      <c r="F189" s="196" t="s">
        <v>2086</v>
      </c>
      <c r="H189" s="197">
        <v>23.399999999999999</v>
      </c>
      <c r="I189" s="198"/>
      <c r="L189" s="194"/>
      <c r="M189" s="199"/>
      <c r="N189" s="200"/>
      <c r="O189" s="200"/>
      <c r="P189" s="200"/>
      <c r="Q189" s="200"/>
      <c r="R189" s="200"/>
      <c r="S189" s="200"/>
      <c r="T189" s="201"/>
      <c r="AT189" s="195" t="s">
        <v>160</v>
      </c>
      <c r="AU189" s="195" t="s">
        <v>83</v>
      </c>
      <c r="AV189" s="12" t="s">
        <v>83</v>
      </c>
      <c r="AW189" s="12" t="s">
        <v>30</v>
      </c>
      <c r="AX189" s="12" t="s">
        <v>73</v>
      </c>
      <c r="AY189" s="195" t="s">
        <v>149</v>
      </c>
    </row>
    <row r="190" s="12" customFormat="1">
      <c r="B190" s="194"/>
      <c r="D190" s="191" t="s">
        <v>160</v>
      </c>
      <c r="E190" s="195" t="s">
        <v>1</v>
      </c>
      <c r="F190" s="196" t="s">
        <v>2087</v>
      </c>
      <c r="H190" s="197">
        <v>23.399999999999999</v>
      </c>
      <c r="I190" s="198"/>
      <c r="L190" s="194"/>
      <c r="M190" s="199"/>
      <c r="N190" s="200"/>
      <c r="O190" s="200"/>
      <c r="P190" s="200"/>
      <c r="Q190" s="200"/>
      <c r="R190" s="200"/>
      <c r="S190" s="200"/>
      <c r="T190" s="201"/>
      <c r="AT190" s="195" t="s">
        <v>160</v>
      </c>
      <c r="AU190" s="195" t="s">
        <v>83</v>
      </c>
      <c r="AV190" s="12" t="s">
        <v>83</v>
      </c>
      <c r="AW190" s="12" t="s">
        <v>30</v>
      </c>
      <c r="AX190" s="12" t="s">
        <v>73</v>
      </c>
      <c r="AY190" s="195" t="s">
        <v>149</v>
      </c>
    </row>
    <row r="191" s="12" customFormat="1">
      <c r="B191" s="194"/>
      <c r="D191" s="191" t="s">
        <v>160</v>
      </c>
      <c r="E191" s="195" t="s">
        <v>1</v>
      </c>
      <c r="F191" s="196" t="s">
        <v>2088</v>
      </c>
      <c r="H191" s="197">
        <v>23.850000000000001</v>
      </c>
      <c r="I191" s="198"/>
      <c r="L191" s="194"/>
      <c r="M191" s="199"/>
      <c r="N191" s="200"/>
      <c r="O191" s="200"/>
      <c r="P191" s="200"/>
      <c r="Q191" s="200"/>
      <c r="R191" s="200"/>
      <c r="S191" s="200"/>
      <c r="T191" s="201"/>
      <c r="AT191" s="195" t="s">
        <v>160</v>
      </c>
      <c r="AU191" s="195" t="s">
        <v>83</v>
      </c>
      <c r="AV191" s="12" t="s">
        <v>83</v>
      </c>
      <c r="AW191" s="12" t="s">
        <v>30</v>
      </c>
      <c r="AX191" s="12" t="s">
        <v>73</v>
      </c>
      <c r="AY191" s="195" t="s">
        <v>149</v>
      </c>
    </row>
    <row r="192" s="12" customFormat="1">
      <c r="B192" s="194"/>
      <c r="D192" s="191" t="s">
        <v>160</v>
      </c>
      <c r="E192" s="195" t="s">
        <v>1</v>
      </c>
      <c r="F192" s="196" t="s">
        <v>2089</v>
      </c>
      <c r="H192" s="197">
        <v>23.850000000000001</v>
      </c>
      <c r="I192" s="198"/>
      <c r="L192" s="194"/>
      <c r="M192" s="199"/>
      <c r="N192" s="200"/>
      <c r="O192" s="200"/>
      <c r="P192" s="200"/>
      <c r="Q192" s="200"/>
      <c r="R192" s="200"/>
      <c r="S192" s="200"/>
      <c r="T192" s="201"/>
      <c r="AT192" s="195" t="s">
        <v>160</v>
      </c>
      <c r="AU192" s="195" t="s">
        <v>83</v>
      </c>
      <c r="AV192" s="12" t="s">
        <v>83</v>
      </c>
      <c r="AW192" s="12" t="s">
        <v>30</v>
      </c>
      <c r="AX192" s="12" t="s">
        <v>73</v>
      </c>
      <c r="AY192" s="195" t="s">
        <v>149</v>
      </c>
    </row>
    <row r="193" s="12" customFormat="1">
      <c r="B193" s="194"/>
      <c r="D193" s="191" t="s">
        <v>160</v>
      </c>
      <c r="E193" s="195" t="s">
        <v>1</v>
      </c>
      <c r="F193" s="196" t="s">
        <v>2090</v>
      </c>
      <c r="H193" s="197">
        <v>24.300000000000001</v>
      </c>
      <c r="I193" s="198"/>
      <c r="L193" s="194"/>
      <c r="M193" s="199"/>
      <c r="N193" s="200"/>
      <c r="O193" s="200"/>
      <c r="P193" s="200"/>
      <c r="Q193" s="200"/>
      <c r="R193" s="200"/>
      <c r="S193" s="200"/>
      <c r="T193" s="201"/>
      <c r="AT193" s="195" t="s">
        <v>160</v>
      </c>
      <c r="AU193" s="195" t="s">
        <v>83</v>
      </c>
      <c r="AV193" s="12" t="s">
        <v>83</v>
      </c>
      <c r="AW193" s="12" t="s">
        <v>30</v>
      </c>
      <c r="AX193" s="12" t="s">
        <v>73</v>
      </c>
      <c r="AY193" s="195" t="s">
        <v>149</v>
      </c>
    </row>
    <row r="194" s="12" customFormat="1">
      <c r="B194" s="194"/>
      <c r="D194" s="191" t="s">
        <v>160</v>
      </c>
      <c r="E194" s="195" t="s">
        <v>1</v>
      </c>
      <c r="F194" s="196" t="s">
        <v>2091</v>
      </c>
      <c r="H194" s="197">
        <v>24.75</v>
      </c>
      <c r="I194" s="198"/>
      <c r="L194" s="194"/>
      <c r="M194" s="199"/>
      <c r="N194" s="200"/>
      <c r="O194" s="200"/>
      <c r="P194" s="200"/>
      <c r="Q194" s="200"/>
      <c r="R194" s="200"/>
      <c r="S194" s="200"/>
      <c r="T194" s="201"/>
      <c r="AT194" s="195" t="s">
        <v>160</v>
      </c>
      <c r="AU194" s="195" t="s">
        <v>83</v>
      </c>
      <c r="AV194" s="12" t="s">
        <v>83</v>
      </c>
      <c r="AW194" s="12" t="s">
        <v>30</v>
      </c>
      <c r="AX194" s="12" t="s">
        <v>73</v>
      </c>
      <c r="AY194" s="195" t="s">
        <v>149</v>
      </c>
    </row>
    <row r="195" s="12" customFormat="1">
      <c r="B195" s="194"/>
      <c r="D195" s="191" t="s">
        <v>160</v>
      </c>
      <c r="E195" s="195" t="s">
        <v>1</v>
      </c>
      <c r="F195" s="196" t="s">
        <v>2092</v>
      </c>
      <c r="H195" s="197">
        <v>27.5</v>
      </c>
      <c r="I195" s="198"/>
      <c r="L195" s="194"/>
      <c r="M195" s="199"/>
      <c r="N195" s="200"/>
      <c r="O195" s="200"/>
      <c r="P195" s="200"/>
      <c r="Q195" s="200"/>
      <c r="R195" s="200"/>
      <c r="S195" s="200"/>
      <c r="T195" s="201"/>
      <c r="AT195" s="195" t="s">
        <v>160</v>
      </c>
      <c r="AU195" s="195" t="s">
        <v>83</v>
      </c>
      <c r="AV195" s="12" t="s">
        <v>83</v>
      </c>
      <c r="AW195" s="12" t="s">
        <v>30</v>
      </c>
      <c r="AX195" s="12" t="s">
        <v>73</v>
      </c>
      <c r="AY195" s="195" t="s">
        <v>149</v>
      </c>
    </row>
    <row r="196" s="12" customFormat="1">
      <c r="B196" s="194"/>
      <c r="D196" s="191" t="s">
        <v>160</v>
      </c>
      <c r="E196" s="195" t="s">
        <v>1</v>
      </c>
      <c r="F196" s="196" t="s">
        <v>2093</v>
      </c>
      <c r="H196" s="197">
        <v>19.800000000000001</v>
      </c>
      <c r="I196" s="198"/>
      <c r="L196" s="194"/>
      <c r="M196" s="199"/>
      <c r="N196" s="200"/>
      <c r="O196" s="200"/>
      <c r="P196" s="200"/>
      <c r="Q196" s="200"/>
      <c r="R196" s="200"/>
      <c r="S196" s="200"/>
      <c r="T196" s="201"/>
      <c r="AT196" s="195" t="s">
        <v>160</v>
      </c>
      <c r="AU196" s="195" t="s">
        <v>83</v>
      </c>
      <c r="AV196" s="12" t="s">
        <v>83</v>
      </c>
      <c r="AW196" s="12" t="s">
        <v>30</v>
      </c>
      <c r="AX196" s="12" t="s">
        <v>73</v>
      </c>
      <c r="AY196" s="195" t="s">
        <v>149</v>
      </c>
    </row>
    <row r="197" s="13" customFormat="1">
      <c r="B197" s="202"/>
      <c r="D197" s="191" t="s">
        <v>160</v>
      </c>
      <c r="E197" s="203" t="s">
        <v>1</v>
      </c>
      <c r="F197" s="204" t="s">
        <v>187</v>
      </c>
      <c r="H197" s="205">
        <v>430.25000000000006</v>
      </c>
      <c r="I197" s="206"/>
      <c r="L197" s="202"/>
      <c r="M197" s="207"/>
      <c r="N197" s="208"/>
      <c r="O197" s="208"/>
      <c r="P197" s="208"/>
      <c r="Q197" s="208"/>
      <c r="R197" s="208"/>
      <c r="S197" s="208"/>
      <c r="T197" s="209"/>
      <c r="AT197" s="203" t="s">
        <v>160</v>
      </c>
      <c r="AU197" s="203" t="s">
        <v>83</v>
      </c>
      <c r="AV197" s="13" t="s">
        <v>156</v>
      </c>
      <c r="AW197" s="13" t="s">
        <v>30</v>
      </c>
      <c r="AX197" s="13" t="s">
        <v>81</v>
      </c>
      <c r="AY197" s="203" t="s">
        <v>149</v>
      </c>
    </row>
    <row r="198" s="1" customFormat="1" ht="36" customHeight="1">
      <c r="B198" s="177"/>
      <c r="C198" s="178" t="s">
        <v>245</v>
      </c>
      <c r="D198" s="178" t="s">
        <v>151</v>
      </c>
      <c r="E198" s="179" t="s">
        <v>952</v>
      </c>
      <c r="F198" s="180" t="s">
        <v>953</v>
      </c>
      <c r="G198" s="181" t="s">
        <v>154</v>
      </c>
      <c r="H198" s="182">
        <v>15.300000000000001</v>
      </c>
      <c r="I198" s="183"/>
      <c r="J198" s="184">
        <f>ROUND(I198*H198,2)</f>
        <v>0</v>
      </c>
      <c r="K198" s="180" t="s">
        <v>531</v>
      </c>
      <c r="L198" s="37"/>
      <c r="M198" s="185" t="s">
        <v>1</v>
      </c>
      <c r="N198" s="186" t="s">
        <v>38</v>
      </c>
      <c r="O198" s="73"/>
      <c r="P198" s="187">
        <f>O198*H198</f>
        <v>0</v>
      </c>
      <c r="Q198" s="187">
        <v>0</v>
      </c>
      <c r="R198" s="187">
        <f>Q198*H198</f>
        <v>0</v>
      </c>
      <c r="S198" s="187">
        <v>0</v>
      </c>
      <c r="T198" s="188">
        <f>S198*H198</f>
        <v>0</v>
      </c>
      <c r="AR198" s="189" t="s">
        <v>156</v>
      </c>
      <c r="AT198" s="189" t="s">
        <v>151</v>
      </c>
      <c r="AU198" s="189" t="s">
        <v>83</v>
      </c>
      <c r="AY198" s="18" t="s">
        <v>149</v>
      </c>
      <c r="BE198" s="190">
        <f>IF(N198="základní",J198,0)</f>
        <v>0</v>
      </c>
      <c r="BF198" s="190">
        <f>IF(N198="snížená",J198,0)</f>
        <v>0</v>
      </c>
      <c r="BG198" s="190">
        <f>IF(N198="zákl. přenesená",J198,0)</f>
        <v>0</v>
      </c>
      <c r="BH198" s="190">
        <f>IF(N198="sníž. přenesená",J198,0)</f>
        <v>0</v>
      </c>
      <c r="BI198" s="190">
        <f>IF(N198="nulová",J198,0)</f>
        <v>0</v>
      </c>
      <c r="BJ198" s="18" t="s">
        <v>81</v>
      </c>
      <c r="BK198" s="190">
        <f>ROUND(I198*H198,2)</f>
        <v>0</v>
      </c>
      <c r="BL198" s="18" t="s">
        <v>156</v>
      </c>
      <c r="BM198" s="189" t="s">
        <v>2094</v>
      </c>
    </row>
    <row r="199" s="12" customFormat="1">
      <c r="B199" s="194"/>
      <c r="D199" s="191" t="s">
        <v>160</v>
      </c>
      <c r="E199" s="195" t="s">
        <v>1</v>
      </c>
      <c r="F199" s="196" t="s">
        <v>2095</v>
      </c>
      <c r="H199" s="197">
        <v>15.300000000000001</v>
      </c>
      <c r="I199" s="198"/>
      <c r="L199" s="194"/>
      <c r="M199" s="199"/>
      <c r="N199" s="200"/>
      <c r="O199" s="200"/>
      <c r="P199" s="200"/>
      <c r="Q199" s="200"/>
      <c r="R199" s="200"/>
      <c r="S199" s="200"/>
      <c r="T199" s="201"/>
      <c r="AT199" s="195" t="s">
        <v>160</v>
      </c>
      <c r="AU199" s="195" t="s">
        <v>83</v>
      </c>
      <c r="AV199" s="12" t="s">
        <v>83</v>
      </c>
      <c r="AW199" s="12" t="s">
        <v>30</v>
      </c>
      <c r="AX199" s="12" t="s">
        <v>81</v>
      </c>
      <c r="AY199" s="195" t="s">
        <v>149</v>
      </c>
    </row>
    <row r="200" s="1" customFormat="1" ht="36" customHeight="1">
      <c r="B200" s="177"/>
      <c r="C200" s="178" t="s">
        <v>250</v>
      </c>
      <c r="D200" s="178" t="s">
        <v>151</v>
      </c>
      <c r="E200" s="179" t="s">
        <v>630</v>
      </c>
      <c r="F200" s="180" t="s">
        <v>631</v>
      </c>
      <c r="G200" s="181" t="s">
        <v>154</v>
      </c>
      <c r="H200" s="182">
        <v>430.25</v>
      </c>
      <c r="I200" s="183"/>
      <c r="J200" s="184">
        <f>ROUND(I200*H200,2)</f>
        <v>0</v>
      </c>
      <c r="K200" s="180" t="s">
        <v>531</v>
      </c>
      <c r="L200" s="37"/>
      <c r="M200" s="185" t="s">
        <v>1</v>
      </c>
      <c r="N200" s="186" t="s">
        <v>38</v>
      </c>
      <c r="O200" s="73"/>
      <c r="P200" s="187">
        <f>O200*H200</f>
        <v>0</v>
      </c>
      <c r="Q200" s="187">
        <v>0</v>
      </c>
      <c r="R200" s="187">
        <f>Q200*H200</f>
        <v>0</v>
      </c>
      <c r="S200" s="187">
        <v>0</v>
      </c>
      <c r="T200" s="188">
        <f>S200*H200</f>
        <v>0</v>
      </c>
      <c r="AR200" s="189" t="s">
        <v>156</v>
      </c>
      <c r="AT200" s="189" t="s">
        <v>151</v>
      </c>
      <c r="AU200" s="189" t="s">
        <v>83</v>
      </c>
      <c r="AY200" s="18" t="s">
        <v>149</v>
      </c>
      <c r="BE200" s="190">
        <f>IF(N200="základní",J200,0)</f>
        <v>0</v>
      </c>
      <c r="BF200" s="190">
        <f>IF(N200="snížená",J200,0)</f>
        <v>0</v>
      </c>
      <c r="BG200" s="190">
        <f>IF(N200="zákl. přenesená",J200,0)</f>
        <v>0</v>
      </c>
      <c r="BH200" s="190">
        <f>IF(N200="sníž. přenesená",J200,0)</f>
        <v>0</v>
      </c>
      <c r="BI200" s="190">
        <f>IF(N200="nulová",J200,0)</f>
        <v>0</v>
      </c>
      <c r="BJ200" s="18" t="s">
        <v>81</v>
      </c>
      <c r="BK200" s="190">
        <f>ROUND(I200*H200,2)</f>
        <v>0</v>
      </c>
      <c r="BL200" s="18" t="s">
        <v>156</v>
      </c>
      <c r="BM200" s="189" t="s">
        <v>2096</v>
      </c>
    </row>
    <row r="201" s="12" customFormat="1">
      <c r="B201" s="194"/>
      <c r="D201" s="191" t="s">
        <v>160</v>
      </c>
      <c r="E201" s="195" t="s">
        <v>1</v>
      </c>
      <c r="F201" s="196" t="s">
        <v>2097</v>
      </c>
      <c r="H201" s="197">
        <v>430.25</v>
      </c>
      <c r="I201" s="198"/>
      <c r="L201" s="194"/>
      <c r="M201" s="199"/>
      <c r="N201" s="200"/>
      <c r="O201" s="200"/>
      <c r="P201" s="200"/>
      <c r="Q201" s="200"/>
      <c r="R201" s="200"/>
      <c r="S201" s="200"/>
      <c r="T201" s="201"/>
      <c r="AT201" s="195" t="s">
        <v>160</v>
      </c>
      <c r="AU201" s="195" t="s">
        <v>83</v>
      </c>
      <c r="AV201" s="12" t="s">
        <v>83</v>
      </c>
      <c r="AW201" s="12" t="s">
        <v>30</v>
      </c>
      <c r="AX201" s="12" t="s">
        <v>81</v>
      </c>
      <c r="AY201" s="195" t="s">
        <v>149</v>
      </c>
    </row>
    <row r="202" s="1" customFormat="1" ht="48" customHeight="1">
      <c r="B202" s="177"/>
      <c r="C202" s="178" t="s">
        <v>256</v>
      </c>
      <c r="D202" s="178" t="s">
        <v>151</v>
      </c>
      <c r="E202" s="179" t="s">
        <v>633</v>
      </c>
      <c r="F202" s="180" t="s">
        <v>634</v>
      </c>
      <c r="G202" s="181" t="s">
        <v>174</v>
      </c>
      <c r="H202" s="182">
        <v>126.72</v>
      </c>
      <c r="I202" s="183"/>
      <c r="J202" s="184">
        <f>ROUND(I202*H202,2)</f>
        <v>0</v>
      </c>
      <c r="K202" s="180" t="s">
        <v>531</v>
      </c>
      <c r="L202" s="37"/>
      <c r="M202" s="185" t="s">
        <v>1</v>
      </c>
      <c r="N202" s="186" t="s">
        <v>38</v>
      </c>
      <c r="O202" s="73"/>
      <c r="P202" s="187">
        <f>O202*H202</f>
        <v>0</v>
      </c>
      <c r="Q202" s="187">
        <v>0</v>
      </c>
      <c r="R202" s="187">
        <f>Q202*H202</f>
        <v>0</v>
      </c>
      <c r="S202" s="187">
        <v>0</v>
      </c>
      <c r="T202" s="188">
        <f>S202*H202</f>
        <v>0</v>
      </c>
      <c r="AR202" s="189" t="s">
        <v>156</v>
      </c>
      <c r="AT202" s="189" t="s">
        <v>151</v>
      </c>
      <c r="AU202" s="189" t="s">
        <v>83</v>
      </c>
      <c r="AY202" s="18" t="s">
        <v>149</v>
      </c>
      <c r="BE202" s="190">
        <f>IF(N202="základní",J202,0)</f>
        <v>0</v>
      </c>
      <c r="BF202" s="190">
        <f>IF(N202="snížená",J202,0)</f>
        <v>0</v>
      </c>
      <c r="BG202" s="190">
        <f>IF(N202="zákl. přenesená",J202,0)</f>
        <v>0</v>
      </c>
      <c r="BH202" s="190">
        <f>IF(N202="sníž. přenesená",J202,0)</f>
        <v>0</v>
      </c>
      <c r="BI202" s="190">
        <f>IF(N202="nulová",J202,0)</f>
        <v>0</v>
      </c>
      <c r="BJ202" s="18" t="s">
        <v>81</v>
      </c>
      <c r="BK202" s="190">
        <f>ROUND(I202*H202,2)</f>
        <v>0</v>
      </c>
      <c r="BL202" s="18" t="s">
        <v>156</v>
      </c>
      <c r="BM202" s="189" t="s">
        <v>2098</v>
      </c>
    </row>
    <row r="203" s="12" customFormat="1">
      <c r="B203" s="194"/>
      <c r="D203" s="191" t="s">
        <v>160</v>
      </c>
      <c r="E203" s="195" t="s">
        <v>1</v>
      </c>
      <c r="F203" s="196" t="s">
        <v>2099</v>
      </c>
      <c r="H203" s="197">
        <v>126.72</v>
      </c>
      <c r="I203" s="198"/>
      <c r="L203" s="194"/>
      <c r="M203" s="199"/>
      <c r="N203" s="200"/>
      <c r="O203" s="200"/>
      <c r="P203" s="200"/>
      <c r="Q203" s="200"/>
      <c r="R203" s="200"/>
      <c r="S203" s="200"/>
      <c r="T203" s="201"/>
      <c r="AT203" s="195" t="s">
        <v>160</v>
      </c>
      <c r="AU203" s="195" t="s">
        <v>83</v>
      </c>
      <c r="AV203" s="12" t="s">
        <v>83</v>
      </c>
      <c r="AW203" s="12" t="s">
        <v>30</v>
      </c>
      <c r="AX203" s="12" t="s">
        <v>81</v>
      </c>
      <c r="AY203" s="195" t="s">
        <v>149</v>
      </c>
    </row>
    <row r="204" s="1" customFormat="1" ht="60" customHeight="1">
      <c r="B204" s="177"/>
      <c r="C204" s="178" t="s">
        <v>261</v>
      </c>
      <c r="D204" s="178" t="s">
        <v>151</v>
      </c>
      <c r="E204" s="179" t="s">
        <v>205</v>
      </c>
      <c r="F204" s="180" t="s">
        <v>206</v>
      </c>
      <c r="G204" s="181" t="s">
        <v>174</v>
      </c>
      <c r="H204" s="182">
        <v>49.200000000000003</v>
      </c>
      <c r="I204" s="183"/>
      <c r="J204" s="184">
        <f>ROUND(I204*H204,2)</f>
        <v>0</v>
      </c>
      <c r="K204" s="180" t="s">
        <v>531</v>
      </c>
      <c r="L204" s="37"/>
      <c r="M204" s="185" t="s">
        <v>1</v>
      </c>
      <c r="N204" s="186" t="s">
        <v>38</v>
      </c>
      <c r="O204" s="73"/>
      <c r="P204" s="187">
        <f>O204*H204</f>
        <v>0</v>
      </c>
      <c r="Q204" s="187">
        <v>0</v>
      </c>
      <c r="R204" s="187">
        <f>Q204*H204</f>
        <v>0</v>
      </c>
      <c r="S204" s="187">
        <v>0</v>
      </c>
      <c r="T204" s="188">
        <f>S204*H204</f>
        <v>0</v>
      </c>
      <c r="AR204" s="189" t="s">
        <v>156</v>
      </c>
      <c r="AT204" s="189" t="s">
        <v>151</v>
      </c>
      <c r="AU204" s="189" t="s">
        <v>83</v>
      </c>
      <c r="AY204" s="18" t="s">
        <v>149</v>
      </c>
      <c r="BE204" s="190">
        <f>IF(N204="základní",J204,0)</f>
        <v>0</v>
      </c>
      <c r="BF204" s="190">
        <f>IF(N204="snížená",J204,0)</f>
        <v>0</v>
      </c>
      <c r="BG204" s="190">
        <f>IF(N204="zákl. přenesená",J204,0)</f>
        <v>0</v>
      </c>
      <c r="BH204" s="190">
        <f>IF(N204="sníž. přenesená",J204,0)</f>
        <v>0</v>
      </c>
      <c r="BI204" s="190">
        <f>IF(N204="nulová",J204,0)</f>
        <v>0</v>
      </c>
      <c r="BJ204" s="18" t="s">
        <v>81</v>
      </c>
      <c r="BK204" s="190">
        <f>ROUND(I204*H204,2)</f>
        <v>0</v>
      </c>
      <c r="BL204" s="18" t="s">
        <v>156</v>
      </c>
      <c r="BM204" s="189" t="s">
        <v>2100</v>
      </c>
    </row>
    <row r="205" s="12" customFormat="1">
      <c r="B205" s="194"/>
      <c r="D205" s="191" t="s">
        <v>160</v>
      </c>
      <c r="E205" s="195" t="s">
        <v>1</v>
      </c>
      <c r="F205" s="196" t="s">
        <v>2101</v>
      </c>
      <c r="H205" s="197">
        <v>49.200000000000003</v>
      </c>
      <c r="I205" s="198"/>
      <c r="L205" s="194"/>
      <c r="M205" s="199"/>
      <c r="N205" s="200"/>
      <c r="O205" s="200"/>
      <c r="P205" s="200"/>
      <c r="Q205" s="200"/>
      <c r="R205" s="200"/>
      <c r="S205" s="200"/>
      <c r="T205" s="201"/>
      <c r="AT205" s="195" t="s">
        <v>160</v>
      </c>
      <c r="AU205" s="195" t="s">
        <v>83</v>
      </c>
      <c r="AV205" s="12" t="s">
        <v>83</v>
      </c>
      <c r="AW205" s="12" t="s">
        <v>30</v>
      </c>
      <c r="AX205" s="12" t="s">
        <v>81</v>
      </c>
      <c r="AY205" s="195" t="s">
        <v>149</v>
      </c>
    </row>
    <row r="206" s="1" customFormat="1" ht="60" customHeight="1">
      <c r="B206" s="177"/>
      <c r="C206" s="178" t="s">
        <v>268</v>
      </c>
      <c r="D206" s="178" t="s">
        <v>151</v>
      </c>
      <c r="E206" s="179" t="s">
        <v>212</v>
      </c>
      <c r="F206" s="180" t="s">
        <v>213</v>
      </c>
      <c r="G206" s="181" t="s">
        <v>174</v>
      </c>
      <c r="H206" s="182">
        <v>1476</v>
      </c>
      <c r="I206" s="183"/>
      <c r="J206" s="184">
        <f>ROUND(I206*H206,2)</f>
        <v>0</v>
      </c>
      <c r="K206" s="180" t="s">
        <v>531</v>
      </c>
      <c r="L206" s="37"/>
      <c r="M206" s="185" t="s">
        <v>1</v>
      </c>
      <c r="N206" s="186" t="s">
        <v>38</v>
      </c>
      <c r="O206" s="73"/>
      <c r="P206" s="187">
        <f>O206*H206</f>
        <v>0</v>
      </c>
      <c r="Q206" s="187">
        <v>0</v>
      </c>
      <c r="R206" s="187">
        <f>Q206*H206</f>
        <v>0</v>
      </c>
      <c r="S206" s="187">
        <v>0</v>
      </c>
      <c r="T206" s="188">
        <f>S206*H206</f>
        <v>0</v>
      </c>
      <c r="AR206" s="189" t="s">
        <v>156</v>
      </c>
      <c r="AT206" s="189" t="s">
        <v>151</v>
      </c>
      <c r="AU206" s="189" t="s">
        <v>83</v>
      </c>
      <c r="AY206" s="18" t="s">
        <v>149</v>
      </c>
      <c r="BE206" s="190">
        <f>IF(N206="základní",J206,0)</f>
        <v>0</v>
      </c>
      <c r="BF206" s="190">
        <f>IF(N206="snížená",J206,0)</f>
        <v>0</v>
      </c>
      <c r="BG206" s="190">
        <f>IF(N206="zákl. přenesená",J206,0)</f>
        <v>0</v>
      </c>
      <c r="BH206" s="190">
        <f>IF(N206="sníž. přenesená",J206,0)</f>
        <v>0</v>
      </c>
      <c r="BI206" s="190">
        <f>IF(N206="nulová",J206,0)</f>
        <v>0</v>
      </c>
      <c r="BJ206" s="18" t="s">
        <v>81</v>
      </c>
      <c r="BK206" s="190">
        <f>ROUND(I206*H206,2)</f>
        <v>0</v>
      </c>
      <c r="BL206" s="18" t="s">
        <v>156</v>
      </c>
      <c r="BM206" s="189" t="s">
        <v>2102</v>
      </c>
    </row>
    <row r="207" s="12" customFormat="1">
      <c r="B207" s="194"/>
      <c r="D207" s="191" t="s">
        <v>160</v>
      </c>
      <c r="E207" s="195" t="s">
        <v>1</v>
      </c>
      <c r="F207" s="196" t="s">
        <v>2103</v>
      </c>
      <c r="H207" s="197">
        <v>1476</v>
      </c>
      <c r="I207" s="198"/>
      <c r="L207" s="194"/>
      <c r="M207" s="199"/>
      <c r="N207" s="200"/>
      <c r="O207" s="200"/>
      <c r="P207" s="200"/>
      <c r="Q207" s="200"/>
      <c r="R207" s="200"/>
      <c r="S207" s="200"/>
      <c r="T207" s="201"/>
      <c r="AT207" s="195" t="s">
        <v>160</v>
      </c>
      <c r="AU207" s="195" t="s">
        <v>83</v>
      </c>
      <c r="AV207" s="12" t="s">
        <v>83</v>
      </c>
      <c r="AW207" s="12" t="s">
        <v>30</v>
      </c>
      <c r="AX207" s="12" t="s">
        <v>81</v>
      </c>
      <c r="AY207" s="195" t="s">
        <v>149</v>
      </c>
    </row>
    <row r="208" s="1" customFormat="1" ht="36" customHeight="1">
      <c r="B208" s="177"/>
      <c r="C208" s="178" t="s">
        <v>7</v>
      </c>
      <c r="D208" s="178" t="s">
        <v>151</v>
      </c>
      <c r="E208" s="179" t="s">
        <v>2104</v>
      </c>
      <c r="F208" s="180" t="s">
        <v>2105</v>
      </c>
      <c r="G208" s="181" t="s">
        <v>174</v>
      </c>
      <c r="H208" s="182">
        <v>8.9199999999999999</v>
      </c>
      <c r="I208" s="183"/>
      <c r="J208" s="184">
        <f>ROUND(I208*H208,2)</f>
        <v>0</v>
      </c>
      <c r="K208" s="180" t="s">
        <v>531</v>
      </c>
      <c r="L208" s="37"/>
      <c r="M208" s="185" t="s">
        <v>1</v>
      </c>
      <c r="N208" s="186" t="s">
        <v>38</v>
      </c>
      <c r="O208" s="73"/>
      <c r="P208" s="187">
        <f>O208*H208</f>
        <v>0</v>
      </c>
      <c r="Q208" s="187">
        <v>0</v>
      </c>
      <c r="R208" s="187">
        <f>Q208*H208</f>
        <v>0</v>
      </c>
      <c r="S208" s="187">
        <v>0</v>
      </c>
      <c r="T208" s="188">
        <f>S208*H208</f>
        <v>0</v>
      </c>
      <c r="AR208" s="189" t="s">
        <v>156</v>
      </c>
      <c r="AT208" s="189" t="s">
        <v>151</v>
      </c>
      <c r="AU208" s="189" t="s">
        <v>83</v>
      </c>
      <c r="AY208" s="18" t="s">
        <v>149</v>
      </c>
      <c r="BE208" s="190">
        <f>IF(N208="základní",J208,0)</f>
        <v>0</v>
      </c>
      <c r="BF208" s="190">
        <f>IF(N208="snížená",J208,0)</f>
        <v>0</v>
      </c>
      <c r="BG208" s="190">
        <f>IF(N208="zákl. přenesená",J208,0)</f>
        <v>0</v>
      </c>
      <c r="BH208" s="190">
        <f>IF(N208="sníž. přenesená",J208,0)</f>
        <v>0</v>
      </c>
      <c r="BI208" s="190">
        <f>IF(N208="nulová",J208,0)</f>
        <v>0</v>
      </c>
      <c r="BJ208" s="18" t="s">
        <v>81</v>
      </c>
      <c r="BK208" s="190">
        <f>ROUND(I208*H208,2)</f>
        <v>0</v>
      </c>
      <c r="BL208" s="18" t="s">
        <v>156</v>
      </c>
      <c r="BM208" s="189" t="s">
        <v>2106</v>
      </c>
    </row>
    <row r="209" s="12" customFormat="1">
      <c r="B209" s="194"/>
      <c r="D209" s="191" t="s">
        <v>160</v>
      </c>
      <c r="E209" s="195" t="s">
        <v>1</v>
      </c>
      <c r="F209" s="196" t="s">
        <v>2107</v>
      </c>
      <c r="H209" s="197">
        <v>8.9199999999999999</v>
      </c>
      <c r="I209" s="198"/>
      <c r="L209" s="194"/>
      <c r="M209" s="199"/>
      <c r="N209" s="200"/>
      <c r="O209" s="200"/>
      <c r="P209" s="200"/>
      <c r="Q209" s="200"/>
      <c r="R209" s="200"/>
      <c r="S209" s="200"/>
      <c r="T209" s="201"/>
      <c r="AT209" s="195" t="s">
        <v>160</v>
      </c>
      <c r="AU209" s="195" t="s">
        <v>83</v>
      </c>
      <c r="AV209" s="12" t="s">
        <v>83</v>
      </c>
      <c r="AW209" s="12" t="s">
        <v>30</v>
      </c>
      <c r="AX209" s="12" t="s">
        <v>81</v>
      </c>
      <c r="AY209" s="195" t="s">
        <v>149</v>
      </c>
    </row>
    <row r="210" s="1" customFormat="1" ht="16.5" customHeight="1">
      <c r="B210" s="177"/>
      <c r="C210" s="178" t="s">
        <v>278</v>
      </c>
      <c r="D210" s="178" t="s">
        <v>151</v>
      </c>
      <c r="E210" s="179" t="s">
        <v>230</v>
      </c>
      <c r="F210" s="180" t="s">
        <v>231</v>
      </c>
      <c r="G210" s="181" t="s">
        <v>174</v>
      </c>
      <c r="H210" s="182">
        <v>49.200000000000003</v>
      </c>
      <c r="I210" s="183"/>
      <c r="J210" s="184">
        <f>ROUND(I210*H210,2)</f>
        <v>0</v>
      </c>
      <c r="K210" s="180" t="s">
        <v>531</v>
      </c>
      <c r="L210" s="37"/>
      <c r="M210" s="185" t="s">
        <v>1</v>
      </c>
      <c r="N210" s="186" t="s">
        <v>38</v>
      </c>
      <c r="O210" s="73"/>
      <c r="P210" s="187">
        <f>O210*H210</f>
        <v>0</v>
      </c>
      <c r="Q210" s="187">
        <v>0</v>
      </c>
      <c r="R210" s="187">
        <f>Q210*H210</f>
        <v>0</v>
      </c>
      <c r="S210" s="187">
        <v>0</v>
      </c>
      <c r="T210" s="188">
        <f>S210*H210</f>
        <v>0</v>
      </c>
      <c r="AR210" s="189" t="s">
        <v>156</v>
      </c>
      <c r="AT210" s="189" t="s">
        <v>151</v>
      </c>
      <c r="AU210" s="189" t="s">
        <v>83</v>
      </c>
      <c r="AY210" s="18" t="s">
        <v>149</v>
      </c>
      <c r="BE210" s="190">
        <f>IF(N210="základní",J210,0)</f>
        <v>0</v>
      </c>
      <c r="BF210" s="190">
        <f>IF(N210="snížená",J210,0)</f>
        <v>0</v>
      </c>
      <c r="BG210" s="190">
        <f>IF(N210="zákl. přenesená",J210,0)</f>
        <v>0</v>
      </c>
      <c r="BH210" s="190">
        <f>IF(N210="sníž. přenesená",J210,0)</f>
        <v>0</v>
      </c>
      <c r="BI210" s="190">
        <f>IF(N210="nulová",J210,0)</f>
        <v>0</v>
      </c>
      <c r="BJ210" s="18" t="s">
        <v>81</v>
      </c>
      <c r="BK210" s="190">
        <f>ROUND(I210*H210,2)</f>
        <v>0</v>
      </c>
      <c r="BL210" s="18" t="s">
        <v>156</v>
      </c>
      <c r="BM210" s="189" t="s">
        <v>2108</v>
      </c>
    </row>
    <row r="211" s="12" customFormat="1">
      <c r="B211" s="194"/>
      <c r="D211" s="191" t="s">
        <v>160</v>
      </c>
      <c r="E211" s="195" t="s">
        <v>1</v>
      </c>
      <c r="F211" s="196" t="s">
        <v>2109</v>
      </c>
      <c r="H211" s="197">
        <v>49.200000000000003</v>
      </c>
      <c r="I211" s="198"/>
      <c r="L211" s="194"/>
      <c r="M211" s="199"/>
      <c r="N211" s="200"/>
      <c r="O211" s="200"/>
      <c r="P211" s="200"/>
      <c r="Q211" s="200"/>
      <c r="R211" s="200"/>
      <c r="S211" s="200"/>
      <c r="T211" s="201"/>
      <c r="AT211" s="195" t="s">
        <v>160</v>
      </c>
      <c r="AU211" s="195" t="s">
        <v>83</v>
      </c>
      <c r="AV211" s="12" t="s">
        <v>83</v>
      </c>
      <c r="AW211" s="12" t="s">
        <v>30</v>
      </c>
      <c r="AX211" s="12" t="s">
        <v>81</v>
      </c>
      <c r="AY211" s="195" t="s">
        <v>149</v>
      </c>
    </row>
    <row r="212" s="1" customFormat="1" ht="36" customHeight="1">
      <c r="B212" s="177"/>
      <c r="C212" s="178" t="s">
        <v>286</v>
      </c>
      <c r="D212" s="178" t="s">
        <v>151</v>
      </c>
      <c r="E212" s="179" t="s">
        <v>235</v>
      </c>
      <c r="F212" s="180" t="s">
        <v>236</v>
      </c>
      <c r="G212" s="181" t="s">
        <v>226</v>
      </c>
      <c r="H212" s="182">
        <v>98.400000000000006</v>
      </c>
      <c r="I212" s="183"/>
      <c r="J212" s="184">
        <f>ROUND(I212*H212,2)</f>
        <v>0</v>
      </c>
      <c r="K212" s="180" t="s">
        <v>531</v>
      </c>
      <c r="L212" s="37"/>
      <c r="M212" s="185" t="s">
        <v>1</v>
      </c>
      <c r="N212" s="186" t="s">
        <v>38</v>
      </c>
      <c r="O212" s="73"/>
      <c r="P212" s="187">
        <f>O212*H212</f>
        <v>0</v>
      </c>
      <c r="Q212" s="187">
        <v>0</v>
      </c>
      <c r="R212" s="187">
        <f>Q212*H212</f>
        <v>0</v>
      </c>
      <c r="S212" s="187">
        <v>0</v>
      </c>
      <c r="T212" s="188">
        <f>S212*H212</f>
        <v>0</v>
      </c>
      <c r="AR212" s="189" t="s">
        <v>156</v>
      </c>
      <c r="AT212" s="189" t="s">
        <v>151</v>
      </c>
      <c r="AU212" s="189" t="s">
        <v>83</v>
      </c>
      <c r="AY212" s="18" t="s">
        <v>149</v>
      </c>
      <c r="BE212" s="190">
        <f>IF(N212="základní",J212,0)</f>
        <v>0</v>
      </c>
      <c r="BF212" s="190">
        <f>IF(N212="snížená",J212,0)</f>
        <v>0</v>
      </c>
      <c r="BG212" s="190">
        <f>IF(N212="zákl. přenesená",J212,0)</f>
        <v>0</v>
      </c>
      <c r="BH212" s="190">
        <f>IF(N212="sníž. přenesená",J212,0)</f>
        <v>0</v>
      </c>
      <c r="BI212" s="190">
        <f>IF(N212="nulová",J212,0)</f>
        <v>0</v>
      </c>
      <c r="BJ212" s="18" t="s">
        <v>81</v>
      </c>
      <c r="BK212" s="190">
        <f>ROUND(I212*H212,2)</f>
        <v>0</v>
      </c>
      <c r="BL212" s="18" t="s">
        <v>156</v>
      </c>
      <c r="BM212" s="189" t="s">
        <v>2110</v>
      </c>
    </row>
    <row r="213" s="12" customFormat="1">
      <c r="B213" s="194"/>
      <c r="D213" s="191" t="s">
        <v>160</v>
      </c>
      <c r="E213" s="195" t="s">
        <v>1</v>
      </c>
      <c r="F213" s="196" t="s">
        <v>2111</v>
      </c>
      <c r="H213" s="197">
        <v>98.400000000000006</v>
      </c>
      <c r="I213" s="198"/>
      <c r="L213" s="194"/>
      <c r="M213" s="199"/>
      <c r="N213" s="200"/>
      <c r="O213" s="200"/>
      <c r="P213" s="200"/>
      <c r="Q213" s="200"/>
      <c r="R213" s="200"/>
      <c r="S213" s="200"/>
      <c r="T213" s="201"/>
      <c r="AT213" s="195" t="s">
        <v>160</v>
      </c>
      <c r="AU213" s="195" t="s">
        <v>83</v>
      </c>
      <c r="AV213" s="12" t="s">
        <v>83</v>
      </c>
      <c r="AW213" s="12" t="s">
        <v>30</v>
      </c>
      <c r="AX213" s="12" t="s">
        <v>81</v>
      </c>
      <c r="AY213" s="195" t="s">
        <v>149</v>
      </c>
    </row>
    <row r="214" s="1" customFormat="1" ht="36" customHeight="1">
      <c r="B214" s="177"/>
      <c r="C214" s="178" t="s">
        <v>293</v>
      </c>
      <c r="D214" s="178" t="s">
        <v>151</v>
      </c>
      <c r="E214" s="179" t="s">
        <v>645</v>
      </c>
      <c r="F214" s="180" t="s">
        <v>646</v>
      </c>
      <c r="G214" s="181" t="s">
        <v>174</v>
      </c>
      <c r="H214" s="182">
        <v>181.19999999999999</v>
      </c>
      <c r="I214" s="183"/>
      <c r="J214" s="184">
        <f>ROUND(I214*H214,2)</f>
        <v>0</v>
      </c>
      <c r="K214" s="180" t="s">
        <v>531</v>
      </c>
      <c r="L214" s="37"/>
      <c r="M214" s="185" t="s">
        <v>1</v>
      </c>
      <c r="N214" s="186" t="s">
        <v>38</v>
      </c>
      <c r="O214" s="73"/>
      <c r="P214" s="187">
        <f>O214*H214</f>
        <v>0</v>
      </c>
      <c r="Q214" s="187">
        <v>0</v>
      </c>
      <c r="R214" s="187">
        <f>Q214*H214</f>
        <v>0</v>
      </c>
      <c r="S214" s="187">
        <v>0</v>
      </c>
      <c r="T214" s="188">
        <f>S214*H214</f>
        <v>0</v>
      </c>
      <c r="AR214" s="189" t="s">
        <v>156</v>
      </c>
      <c r="AT214" s="189" t="s">
        <v>151</v>
      </c>
      <c r="AU214" s="189" t="s">
        <v>83</v>
      </c>
      <c r="AY214" s="18" t="s">
        <v>149</v>
      </c>
      <c r="BE214" s="190">
        <f>IF(N214="základní",J214,0)</f>
        <v>0</v>
      </c>
      <c r="BF214" s="190">
        <f>IF(N214="snížená",J214,0)</f>
        <v>0</v>
      </c>
      <c r="BG214" s="190">
        <f>IF(N214="zákl. přenesená",J214,0)</f>
        <v>0</v>
      </c>
      <c r="BH214" s="190">
        <f>IF(N214="sníž. přenesená",J214,0)</f>
        <v>0</v>
      </c>
      <c r="BI214" s="190">
        <f>IF(N214="nulová",J214,0)</f>
        <v>0</v>
      </c>
      <c r="BJ214" s="18" t="s">
        <v>81</v>
      </c>
      <c r="BK214" s="190">
        <f>ROUND(I214*H214,2)</f>
        <v>0</v>
      </c>
      <c r="BL214" s="18" t="s">
        <v>156</v>
      </c>
      <c r="BM214" s="189" t="s">
        <v>2112</v>
      </c>
    </row>
    <row r="215" s="12" customFormat="1">
      <c r="B215" s="194"/>
      <c r="D215" s="191" t="s">
        <v>160</v>
      </c>
      <c r="E215" s="195" t="s">
        <v>1</v>
      </c>
      <c r="F215" s="196" t="s">
        <v>2113</v>
      </c>
      <c r="H215" s="197">
        <v>230.40000000000001</v>
      </c>
      <c r="I215" s="198"/>
      <c r="L215" s="194"/>
      <c r="M215" s="199"/>
      <c r="N215" s="200"/>
      <c r="O215" s="200"/>
      <c r="P215" s="200"/>
      <c r="Q215" s="200"/>
      <c r="R215" s="200"/>
      <c r="S215" s="200"/>
      <c r="T215" s="201"/>
      <c r="AT215" s="195" t="s">
        <v>160</v>
      </c>
      <c r="AU215" s="195" t="s">
        <v>83</v>
      </c>
      <c r="AV215" s="12" t="s">
        <v>83</v>
      </c>
      <c r="AW215" s="12" t="s">
        <v>30</v>
      </c>
      <c r="AX215" s="12" t="s">
        <v>73</v>
      </c>
      <c r="AY215" s="195" t="s">
        <v>149</v>
      </c>
    </row>
    <row r="216" s="12" customFormat="1">
      <c r="B216" s="194"/>
      <c r="D216" s="191" t="s">
        <v>160</v>
      </c>
      <c r="E216" s="195" t="s">
        <v>1</v>
      </c>
      <c r="F216" s="196" t="s">
        <v>2114</v>
      </c>
      <c r="H216" s="197">
        <v>-38.700000000000003</v>
      </c>
      <c r="I216" s="198"/>
      <c r="L216" s="194"/>
      <c r="M216" s="199"/>
      <c r="N216" s="200"/>
      <c r="O216" s="200"/>
      <c r="P216" s="200"/>
      <c r="Q216" s="200"/>
      <c r="R216" s="200"/>
      <c r="S216" s="200"/>
      <c r="T216" s="201"/>
      <c r="AT216" s="195" t="s">
        <v>160</v>
      </c>
      <c r="AU216" s="195" t="s">
        <v>83</v>
      </c>
      <c r="AV216" s="12" t="s">
        <v>83</v>
      </c>
      <c r="AW216" s="12" t="s">
        <v>30</v>
      </c>
      <c r="AX216" s="12" t="s">
        <v>73</v>
      </c>
      <c r="AY216" s="195" t="s">
        <v>149</v>
      </c>
    </row>
    <row r="217" s="12" customFormat="1">
      <c r="B217" s="194"/>
      <c r="D217" s="191" t="s">
        <v>160</v>
      </c>
      <c r="E217" s="195" t="s">
        <v>1</v>
      </c>
      <c r="F217" s="196" t="s">
        <v>2115</v>
      </c>
      <c r="H217" s="197">
        <v>-8.9499999999999993</v>
      </c>
      <c r="I217" s="198"/>
      <c r="L217" s="194"/>
      <c r="M217" s="199"/>
      <c r="N217" s="200"/>
      <c r="O217" s="200"/>
      <c r="P217" s="200"/>
      <c r="Q217" s="200"/>
      <c r="R217" s="200"/>
      <c r="S217" s="200"/>
      <c r="T217" s="201"/>
      <c r="AT217" s="195" t="s">
        <v>160</v>
      </c>
      <c r="AU217" s="195" t="s">
        <v>83</v>
      </c>
      <c r="AV217" s="12" t="s">
        <v>83</v>
      </c>
      <c r="AW217" s="12" t="s">
        <v>30</v>
      </c>
      <c r="AX217" s="12" t="s">
        <v>73</v>
      </c>
      <c r="AY217" s="195" t="s">
        <v>149</v>
      </c>
    </row>
    <row r="218" s="12" customFormat="1">
      <c r="B218" s="194"/>
      <c r="D218" s="191" t="s">
        <v>160</v>
      </c>
      <c r="E218" s="195" t="s">
        <v>1</v>
      </c>
      <c r="F218" s="196" t="s">
        <v>2116</v>
      </c>
      <c r="H218" s="197">
        <v>-1.581</v>
      </c>
      <c r="I218" s="198"/>
      <c r="L218" s="194"/>
      <c r="M218" s="199"/>
      <c r="N218" s="200"/>
      <c r="O218" s="200"/>
      <c r="P218" s="200"/>
      <c r="Q218" s="200"/>
      <c r="R218" s="200"/>
      <c r="S218" s="200"/>
      <c r="T218" s="201"/>
      <c r="AT218" s="195" t="s">
        <v>160</v>
      </c>
      <c r="AU218" s="195" t="s">
        <v>83</v>
      </c>
      <c r="AV218" s="12" t="s">
        <v>83</v>
      </c>
      <c r="AW218" s="12" t="s">
        <v>30</v>
      </c>
      <c r="AX218" s="12" t="s">
        <v>73</v>
      </c>
      <c r="AY218" s="195" t="s">
        <v>149</v>
      </c>
    </row>
    <row r="219" s="13" customFormat="1">
      <c r="B219" s="202"/>
      <c r="D219" s="191" t="s">
        <v>160</v>
      </c>
      <c r="E219" s="203" t="s">
        <v>1</v>
      </c>
      <c r="F219" s="204" t="s">
        <v>187</v>
      </c>
      <c r="H219" s="205">
        <v>181.16900000000001</v>
      </c>
      <c r="I219" s="206"/>
      <c r="L219" s="202"/>
      <c r="M219" s="207"/>
      <c r="N219" s="208"/>
      <c r="O219" s="208"/>
      <c r="P219" s="208"/>
      <c r="Q219" s="208"/>
      <c r="R219" s="208"/>
      <c r="S219" s="208"/>
      <c r="T219" s="209"/>
      <c r="AT219" s="203" t="s">
        <v>160</v>
      </c>
      <c r="AU219" s="203" t="s">
        <v>83</v>
      </c>
      <c r="AV219" s="13" t="s">
        <v>156</v>
      </c>
      <c r="AW219" s="13" t="s">
        <v>30</v>
      </c>
      <c r="AX219" s="13" t="s">
        <v>73</v>
      </c>
      <c r="AY219" s="203" t="s">
        <v>149</v>
      </c>
    </row>
    <row r="220" s="12" customFormat="1">
      <c r="B220" s="194"/>
      <c r="D220" s="191" t="s">
        <v>160</v>
      </c>
      <c r="E220" s="195" t="s">
        <v>1</v>
      </c>
      <c r="F220" s="196" t="s">
        <v>2117</v>
      </c>
      <c r="H220" s="197">
        <v>181.19999999999999</v>
      </c>
      <c r="I220" s="198"/>
      <c r="L220" s="194"/>
      <c r="M220" s="199"/>
      <c r="N220" s="200"/>
      <c r="O220" s="200"/>
      <c r="P220" s="200"/>
      <c r="Q220" s="200"/>
      <c r="R220" s="200"/>
      <c r="S220" s="200"/>
      <c r="T220" s="201"/>
      <c r="AT220" s="195" t="s">
        <v>160</v>
      </c>
      <c r="AU220" s="195" t="s">
        <v>83</v>
      </c>
      <c r="AV220" s="12" t="s">
        <v>83</v>
      </c>
      <c r="AW220" s="12" t="s">
        <v>30</v>
      </c>
      <c r="AX220" s="12" t="s">
        <v>81</v>
      </c>
      <c r="AY220" s="195" t="s">
        <v>149</v>
      </c>
    </row>
    <row r="221" s="1" customFormat="1" ht="60" customHeight="1">
      <c r="B221" s="177"/>
      <c r="C221" s="178" t="s">
        <v>297</v>
      </c>
      <c r="D221" s="178" t="s">
        <v>151</v>
      </c>
      <c r="E221" s="179" t="s">
        <v>654</v>
      </c>
      <c r="F221" s="180" t="s">
        <v>655</v>
      </c>
      <c r="G221" s="181" t="s">
        <v>174</v>
      </c>
      <c r="H221" s="182">
        <v>38.700000000000003</v>
      </c>
      <c r="I221" s="183"/>
      <c r="J221" s="184">
        <f>ROUND(I221*H221,2)</f>
        <v>0</v>
      </c>
      <c r="K221" s="180" t="s">
        <v>531</v>
      </c>
      <c r="L221" s="37"/>
      <c r="M221" s="185" t="s">
        <v>1</v>
      </c>
      <c r="N221" s="186" t="s">
        <v>38</v>
      </c>
      <c r="O221" s="73"/>
      <c r="P221" s="187">
        <f>O221*H221</f>
        <v>0</v>
      </c>
      <c r="Q221" s="187">
        <v>0</v>
      </c>
      <c r="R221" s="187">
        <f>Q221*H221</f>
        <v>0</v>
      </c>
      <c r="S221" s="187">
        <v>0</v>
      </c>
      <c r="T221" s="188">
        <f>S221*H221</f>
        <v>0</v>
      </c>
      <c r="AR221" s="189" t="s">
        <v>156</v>
      </c>
      <c r="AT221" s="189" t="s">
        <v>151</v>
      </c>
      <c r="AU221" s="189" t="s">
        <v>83</v>
      </c>
      <c r="AY221" s="18" t="s">
        <v>149</v>
      </c>
      <c r="BE221" s="190">
        <f>IF(N221="základní",J221,0)</f>
        <v>0</v>
      </c>
      <c r="BF221" s="190">
        <f>IF(N221="snížená",J221,0)</f>
        <v>0</v>
      </c>
      <c r="BG221" s="190">
        <f>IF(N221="zákl. přenesená",J221,0)</f>
        <v>0</v>
      </c>
      <c r="BH221" s="190">
        <f>IF(N221="sníž. přenesená",J221,0)</f>
        <v>0</v>
      </c>
      <c r="BI221" s="190">
        <f>IF(N221="nulová",J221,0)</f>
        <v>0</v>
      </c>
      <c r="BJ221" s="18" t="s">
        <v>81</v>
      </c>
      <c r="BK221" s="190">
        <f>ROUND(I221*H221,2)</f>
        <v>0</v>
      </c>
      <c r="BL221" s="18" t="s">
        <v>156</v>
      </c>
      <c r="BM221" s="189" t="s">
        <v>2118</v>
      </c>
    </row>
    <row r="222" s="14" customFormat="1">
      <c r="B222" s="224"/>
      <c r="D222" s="191" t="s">
        <v>160</v>
      </c>
      <c r="E222" s="225" t="s">
        <v>1</v>
      </c>
      <c r="F222" s="226" t="s">
        <v>2119</v>
      </c>
      <c r="H222" s="225" t="s">
        <v>1</v>
      </c>
      <c r="I222" s="227"/>
      <c r="L222" s="224"/>
      <c r="M222" s="228"/>
      <c r="N222" s="229"/>
      <c r="O222" s="229"/>
      <c r="P222" s="229"/>
      <c r="Q222" s="229"/>
      <c r="R222" s="229"/>
      <c r="S222" s="229"/>
      <c r="T222" s="230"/>
      <c r="AT222" s="225" t="s">
        <v>160</v>
      </c>
      <c r="AU222" s="225" t="s">
        <v>83</v>
      </c>
      <c r="AV222" s="14" t="s">
        <v>81</v>
      </c>
      <c r="AW222" s="14" t="s">
        <v>30</v>
      </c>
      <c r="AX222" s="14" t="s">
        <v>73</v>
      </c>
      <c r="AY222" s="225" t="s">
        <v>149</v>
      </c>
    </row>
    <row r="223" s="12" customFormat="1">
      <c r="B223" s="194"/>
      <c r="D223" s="191" t="s">
        <v>160</v>
      </c>
      <c r="E223" s="195" t="s">
        <v>1</v>
      </c>
      <c r="F223" s="196" t="s">
        <v>2120</v>
      </c>
      <c r="H223" s="197">
        <v>38.694000000000003</v>
      </c>
      <c r="I223" s="198"/>
      <c r="L223" s="194"/>
      <c r="M223" s="199"/>
      <c r="N223" s="200"/>
      <c r="O223" s="200"/>
      <c r="P223" s="200"/>
      <c r="Q223" s="200"/>
      <c r="R223" s="200"/>
      <c r="S223" s="200"/>
      <c r="T223" s="201"/>
      <c r="AT223" s="195" t="s">
        <v>160</v>
      </c>
      <c r="AU223" s="195" t="s">
        <v>83</v>
      </c>
      <c r="AV223" s="12" t="s">
        <v>83</v>
      </c>
      <c r="AW223" s="12" t="s">
        <v>30</v>
      </c>
      <c r="AX223" s="12" t="s">
        <v>73</v>
      </c>
      <c r="AY223" s="195" t="s">
        <v>149</v>
      </c>
    </row>
    <row r="224" s="13" customFormat="1">
      <c r="B224" s="202"/>
      <c r="D224" s="191" t="s">
        <v>160</v>
      </c>
      <c r="E224" s="203" t="s">
        <v>1</v>
      </c>
      <c r="F224" s="204" t="s">
        <v>187</v>
      </c>
      <c r="H224" s="205">
        <v>38.694000000000003</v>
      </c>
      <c r="I224" s="206"/>
      <c r="L224" s="202"/>
      <c r="M224" s="207"/>
      <c r="N224" s="208"/>
      <c r="O224" s="208"/>
      <c r="P224" s="208"/>
      <c r="Q224" s="208"/>
      <c r="R224" s="208"/>
      <c r="S224" s="208"/>
      <c r="T224" s="209"/>
      <c r="AT224" s="203" t="s">
        <v>160</v>
      </c>
      <c r="AU224" s="203" t="s">
        <v>83</v>
      </c>
      <c r="AV224" s="13" t="s">
        <v>156</v>
      </c>
      <c r="AW224" s="13" t="s">
        <v>30</v>
      </c>
      <c r="AX224" s="13" t="s">
        <v>73</v>
      </c>
      <c r="AY224" s="203" t="s">
        <v>149</v>
      </c>
    </row>
    <row r="225" s="12" customFormat="1">
      <c r="B225" s="194"/>
      <c r="D225" s="191" t="s">
        <v>160</v>
      </c>
      <c r="E225" s="195" t="s">
        <v>1</v>
      </c>
      <c r="F225" s="196" t="s">
        <v>2121</v>
      </c>
      <c r="H225" s="197">
        <v>38.700000000000003</v>
      </c>
      <c r="I225" s="198"/>
      <c r="L225" s="194"/>
      <c r="M225" s="199"/>
      <c r="N225" s="200"/>
      <c r="O225" s="200"/>
      <c r="P225" s="200"/>
      <c r="Q225" s="200"/>
      <c r="R225" s="200"/>
      <c r="S225" s="200"/>
      <c r="T225" s="201"/>
      <c r="AT225" s="195" t="s">
        <v>160</v>
      </c>
      <c r="AU225" s="195" t="s">
        <v>83</v>
      </c>
      <c r="AV225" s="12" t="s">
        <v>83</v>
      </c>
      <c r="AW225" s="12" t="s">
        <v>30</v>
      </c>
      <c r="AX225" s="12" t="s">
        <v>81</v>
      </c>
      <c r="AY225" s="195" t="s">
        <v>149</v>
      </c>
    </row>
    <row r="226" s="1" customFormat="1" ht="16.5" customHeight="1">
      <c r="B226" s="177"/>
      <c r="C226" s="211" t="s">
        <v>302</v>
      </c>
      <c r="D226" s="211" t="s">
        <v>223</v>
      </c>
      <c r="E226" s="212" t="s">
        <v>662</v>
      </c>
      <c r="F226" s="213" t="s">
        <v>663</v>
      </c>
      <c r="G226" s="214" t="s">
        <v>226</v>
      </c>
      <c r="H226" s="215">
        <v>77.400000000000006</v>
      </c>
      <c r="I226" s="216"/>
      <c r="J226" s="217">
        <f>ROUND(I226*H226,2)</f>
        <v>0</v>
      </c>
      <c r="K226" s="213" t="s">
        <v>531</v>
      </c>
      <c r="L226" s="218"/>
      <c r="M226" s="219" t="s">
        <v>1</v>
      </c>
      <c r="N226" s="220" t="s">
        <v>38</v>
      </c>
      <c r="O226" s="73"/>
      <c r="P226" s="187">
        <f>O226*H226</f>
        <v>0</v>
      </c>
      <c r="Q226" s="187">
        <v>1</v>
      </c>
      <c r="R226" s="187">
        <f>Q226*H226</f>
        <v>77.400000000000006</v>
      </c>
      <c r="S226" s="187">
        <v>0</v>
      </c>
      <c r="T226" s="188">
        <f>S226*H226</f>
        <v>0</v>
      </c>
      <c r="AR226" s="189" t="s">
        <v>199</v>
      </c>
      <c r="AT226" s="189" t="s">
        <v>223</v>
      </c>
      <c r="AU226" s="189" t="s">
        <v>83</v>
      </c>
      <c r="AY226" s="18" t="s">
        <v>149</v>
      </c>
      <c r="BE226" s="190">
        <f>IF(N226="základní",J226,0)</f>
        <v>0</v>
      </c>
      <c r="BF226" s="190">
        <f>IF(N226="snížená",J226,0)</f>
        <v>0</v>
      </c>
      <c r="BG226" s="190">
        <f>IF(N226="zákl. přenesená",J226,0)</f>
        <v>0</v>
      </c>
      <c r="BH226" s="190">
        <f>IF(N226="sníž. přenesená",J226,0)</f>
        <v>0</v>
      </c>
      <c r="BI226" s="190">
        <f>IF(N226="nulová",J226,0)</f>
        <v>0</v>
      </c>
      <c r="BJ226" s="18" t="s">
        <v>81</v>
      </c>
      <c r="BK226" s="190">
        <f>ROUND(I226*H226,2)</f>
        <v>0</v>
      </c>
      <c r="BL226" s="18" t="s">
        <v>156</v>
      </c>
      <c r="BM226" s="189" t="s">
        <v>2122</v>
      </c>
    </row>
    <row r="227" s="12" customFormat="1">
      <c r="B227" s="194"/>
      <c r="D227" s="191" t="s">
        <v>160</v>
      </c>
      <c r="E227" s="195" t="s">
        <v>1</v>
      </c>
      <c r="F227" s="196" t="s">
        <v>2123</v>
      </c>
      <c r="H227" s="197">
        <v>77.400000000000006</v>
      </c>
      <c r="I227" s="198"/>
      <c r="L227" s="194"/>
      <c r="M227" s="199"/>
      <c r="N227" s="200"/>
      <c r="O227" s="200"/>
      <c r="P227" s="200"/>
      <c r="Q227" s="200"/>
      <c r="R227" s="200"/>
      <c r="S227" s="200"/>
      <c r="T227" s="201"/>
      <c r="AT227" s="195" t="s">
        <v>160</v>
      </c>
      <c r="AU227" s="195" t="s">
        <v>83</v>
      </c>
      <c r="AV227" s="12" t="s">
        <v>83</v>
      </c>
      <c r="AW227" s="12" t="s">
        <v>30</v>
      </c>
      <c r="AX227" s="12" t="s">
        <v>81</v>
      </c>
      <c r="AY227" s="195" t="s">
        <v>149</v>
      </c>
    </row>
    <row r="228" s="1" customFormat="1" ht="36" customHeight="1">
      <c r="B228" s="177"/>
      <c r="C228" s="178" t="s">
        <v>307</v>
      </c>
      <c r="D228" s="178" t="s">
        <v>151</v>
      </c>
      <c r="E228" s="179" t="s">
        <v>2124</v>
      </c>
      <c r="F228" s="180" t="s">
        <v>2125</v>
      </c>
      <c r="G228" s="181" t="s">
        <v>154</v>
      </c>
      <c r="H228" s="182">
        <v>89.200000000000003</v>
      </c>
      <c r="I228" s="183"/>
      <c r="J228" s="184">
        <f>ROUND(I228*H228,2)</f>
        <v>0</v>
      </c>
      <c r="K228" s="180" t="s">
        <v>531</v>
      </c>
      <c r="L228" s="37"/>
      <c r="M228" s="185" t="s">
        <v>1</v>
      </c>
      <c r="N228" s="186" t="s">
        <v>38</v>
      </c>
      <c r="O228" s="73"/>
      <c r="P228" s="187">
        <f>O228*H228</f>
        <v>0</v>
      </c>
      <c r="Q228" s="187">
        <v>0</v>
      </c>
      <c r="R228" s="187">
        <f>Q228*H228</f>
        <v>0</v>
      </c>
      <c r="S228" s="187">
        <v>0</v>
      </c>
      <c r="T228" s="188">
        <f>S228*H228</f>
        <v>0</v>
      </c>
      <c r="AR228" s="189" t="s">
        <v>156</v>
      </c>
      <c r="AT228" s="189" t="s">
        <v>151</v>
      </c>
      <c r="AU228" s="189" t="s">
        <v>83</v>
      </c>
      <c r="AY228" s="18" t="s">
        <v>149</v>
      </c>
      <c r="BE228" s="190">
        <f>IF(N228="základní",J228,0)</f>
        <v>0</v>
      </c>
      <c r="BF228" s="190">
        <f>IF(N228="snížená",J228,0)</f>
        <v>0</v>
      </c>
      <c r="BG228" s="190">
        <f>IF(N228="zákl. přenesená",J228,0)</f>
        <v>0</v>
      </c>
      <c r="BH228" s="190">
        <f>IF(N228="sníž. přenesená",J228,0)</f>
        <v>0</v>
      </c>
      <c r="BI228" s="190">
        <f>IF(N228="nulová",J228,0)</f>
        <v>0</v>
      </c>
      <c r="BJ228" s="18" t="s">
        <v>81</v>
      </c>
      <c r="BK228" s="190">
        <f>ROUND(I228*H228,2)</f>
        <v>0</v>
      </c>
      <c r="BL228" s="18" t="s">
        <v>156</v>
      </c>
      <c r="BM228" s="189" t="s">
        <v>2126</v>
      </c>
    </row>
    <row r="229" s="12" customFormat="1">
      <c r="B229" s="194"/>
      <c r="D229" s="191" t="s">
        <v>160</v>
      </c>
      <c r="E229" s="195" t="s">
        <v>1</v>
      </c>
      <c r="F229" s="196" t="s">
        <v>2127</v>
      </c>
      <c r="H229" s="197">
        <v>89.200000000000003</v>
      </c>
      <c r="I229" s="198"/>
      <c r="L229" s="194"/>
      <c r="M229" s="199"/>
      <c r="N229" s="200"/>
      <c r="O229" s="200"/>
      <c r="P229" s="200"/>
      <c r="Q229" s="200"/>
      <c r="R229" s="200"/>
      <c r="S229" s="200"/>
      <c r="T229" s="201"/>
      <c r="AT229" s="195" t="s">
        <v>160</v>
      </c>
      <c r="AU229" s="195" t="s">
        <v>83</v>
      </c>
      <c r="AV229" s="12" t="s">
        <v>83</v>
      </c>
      <c r="AW229" s="12" t="s">
        <v>30</v>
      </c>
      <c r="AX229" s="12" t="s">
        <v>81</v>
      </c>
      <c r="AY229" s="195" t="s">
        <v>149</v>
      </c>
    </row>
    <row r="230" s="1" customFormat="1" ht="36" customHeight="1">
      <c r="B230" s="177"/>
      <c r="C230" s="178" t="s">
        <v>312</v>
      </c>
      <c r="D230" s="178" t="s">
        <v>151</v>
      </c>
      <c r="E230" s="179" t="s">
        <v>992</v>
      </c>
      <c r="F230" s="180" t="s">
        <v>993</v>
      </c>
      <c r="G230" s="181" t="s">
        <v>154</v>
      </c>
      <c r="H230" s="182">
        <v>89.200000000000003</v>
      </c>
      <c r="I230" s="183"/>
      <c r="J230" s="184">
        <f>ROUND(I230*H230,2)</f>
        <v>0</v>
      </c>
      <c r="K230" s="180" t="s">
        <v>531</v>
      </c>
      <c r="L230" s="37"/>
      <c r="M230" s="185" t="s">
        <v>1</v>
      </c>
      <c r="N230" s="186" t="s">
        <v>38</v>
      </c>
      <c r="O230" s="73"/>
      <c r="P230" s="187">
        <f>O230*H230</f>
        <v>0</v>
      </c>
      <c r="Q230" s="187">
        <v>0</v>
      </c>
      <c r="R230" s="187">
        <f>Q230*H230</f>
        <v>0</v>
      </c>
      <c r="S230" s="187">
        <v>0</v>
      </c>
      <c r="T230" s="188">
        <f>S230*H230</f>
        <v>0</v>
      </c>
      <c r="AR230" s="189" t="s">
        <v>156</v>
      </c>
      <c r="AT230" s="189" t="s">
        <v>151</v>
      </c>
      <c r="AU230" s="189" t="s">
        <v>83</v>
      </c>
      <c r="AY230" s="18" t="s">
        <v>149</v>
      </c>
      <c r="BE230" s="190">
        <f>IF(N230="základní",J230,0)</f>
        <v>0</v>
      </c>
      <c r="BF230" s="190">
        <f>IF(N230="snížená",J230,0)</f>
        <v>0</v>
      </c>
      <c r="BG230" s="190">
        <f>IF(N230="zákl. přenesená",J230,0)</f>
        <v>0</v>
      </c>
      <c r="BH230" s="190">
        <f>IF(N230="sníž. přenesená",J230,0)</f>
        <v>0</v>
      </c>
      <c r="BI230" s="190">
        <f>IF(N230="nulová",J230,0)</f>
        <v>0</v>
      </c>
      <c r="BJ230" s="18" t="s">
        <v>81</v>
      </c>
      <c r="BK230" s="190">
        <f>ROUND(I230*H230,2)</f>
        <v>0</v>
      </c>
      <c r="BL230" s="18" t="s">
        <v>156</v>
      </c>
      <c r="BM230" s="189" t="s">
        <v>2128</v>
      </c>
    </row>
    <row r="231" s="12" customFormat="1">
      <c r="B231" s="194"/>
      <c r="D231" s="191" t="s">
        <v>160</v>
      </c>
      <c r="E231" s="195" t="s">
        <v>1</v>
      </c>
      <c r="F231" s="196" t="s">
        <v>2127</v>
      </c>
      <c r="H231" s="197">
        <v>89.200000000000003</v>
      </c>
      <c r="I231" s="198"/>
      <c r="L231" s="194"/>
      <c r="M231" s="199"/>
      <c r="N231" s="200"/>
      <c r="O231" s="200"/>
      <c r="P231" s="200"/>
      <c r="Q231" s="200"/>
      <c r="R231" s="200"/>
      <c r="S231" s="200"/>
      <c r="T231" s="201"/>
      <c r="AT231" s="195" t="s">
        <v>160</v>
      </c>
      <c r="AU231" s="195" t="s">
        <v>83</v>
      </c>
      <c r="AV231" s="12" t="s">
        <v>83</v>
      </c>
      <c r="AW231" s="12" t="s">
        <v>30</v>
      </c>
      <c r="AX231" s="12" t="s">
        <v>81</v>
      </c>
      <c r="AY231" s="195" t="s">
        <v>149</v>
      </c>
    </row>
    <row r="232" s="1" customFormat="1" ht="16.5" customHeight="1">
      <c r="B232" s="177"/>
      <c r="C232" s="211" t="s">
        <v>316</v>
      </c>
      <c r="D232" s="211" t="s">
        <v>223</v>
      </c>
      <c r="E232" s="212" t="s">
        <v>995</v>
      </c>
      <c r="F232" s="213" t="s">
        <v>996</v>
      </c>
      <c r="G232" s="214" t="s">
        <v>253</v>
      </c>
      <c r="H232" s="215">
        <v>5.7880000000000003</v>
      </c>
      <c r="I232" s="216"/>
      <c r="J232" s="217">
        <f>ROUND(I232*H232,2)</f>
        <v>0</v>
      </c>
      <c r="K232" s="213" t="s">
        <v>531</v>
      </c>
      <c r="L232" s="218"/>
      <c r="M232" s="219" t="s">
        <v>1</v>
      </c>
      <c r="N232" s="220" t="s">
        <v>38</v>
      </c>
      <c r="O232" s="73"/>
      <c r="P232" s="187">
        <f>O232*H232</f>
        <v>0</v>
      </c>
      <c r="Q232" s="187">
        <v>0.001</v>
      </c>
      <c r="R232" s="187">
        <f>Q232*H232</f>
        <v>0.0057880000000000006</v>
      </c>
      <c r="S232" s="187">
        <v>0</v>
      </c>
      <c r="T232" s="188">
        <f>S232*H232</f>
        <v>0</v>
      </c>
      <c r="AR232" s="189" t="s">
        <v>199</v>
      </c>
      <c r="AT232" s="189" t="s">
        <v>223</v>
      </c>
      <c r="AU232" s="189" t="s">
        <v>83</v>
      </c>
      <c r="AY232" s="18" t="s">
        <v>149</v>
      </c>
      <c r="BE232" s="190">
        <f>IF(N232="základní",J232,0)</f>
        <v>0</v>
      </c>
      <c r="BF232" s="190">
        <f>IF(N232="snížená",J232,0)</f>
        <v>0</v>
      </c>
      <c r="BG232" s="190">
        <f>IF(N232="zákl. přenesená",J232,0)</f>
        <v>0</v>
      </c>
      <c r="BH232" s="190">
        <f>IF(N232="sníž. přenesená",J232,0)</f>
        <v>0</v>
      </c>
      <c r="BI232" s="190">
        <f>IF(N232="nulová",J232,0)</f>
        <v>0</v>
      </c>
      <c r="BJ232" s="18" t="s">
        <v>81</v>
      </c>
      <c r="BK232" s="190">
        <f>ROUND(I232*H232,2)</f>
        <v>0</v>
      </c>
      <c r="BL232" s="18" t="s">
        <v>156</v>
      </c>
      <c r="BM232" s="189" t="s">
        <v>2129</v>
      </c>
    </row>
    <row r="233" s="12" customFormat="1">
      <c r="B233" s="194"/>
      <c r="D233" s="191" t="s">
        <v>160</v>
      </c>
      <c r="E233" s="195" t="s">
        <v>1</v>
      </c>
      <c r="F233" s="196" t="s">
        <v>2130</v>
      </c>
      <c r="H233" s="197">
        <v>5.7880000000000003</v>
      </c>
      <c r="I233" s="198"/>
      <c r="L233" s="194"/>
      <c r="M233" s="199"/>
      <c r="N233" s="200"/>
      <c r="O233" s="200"/>
      <c r="P233" s="200"/>
      <c r="Q233" s="200"/>
      <c r="R233" s="200"/>
      <c r="S233" s="200"/>
      <c r="T233" s="201"/>
      <c r="AT233" s="195" t="s">
        <v>160</v>
      </c>
      <c r="AU233" s="195" t="s">
        <v>83</v>
      </c>
      <c r="AV233" s="12" t="s">
        <v>83</v>
      </c>
      <c r="AW233" s="12" t="s">
        <v>30</v>
      </c>
      <c r="AX233" s="12" t="s">
        <v>81</v>
      </c>
      <c r="AY233" s="195" t="s">
        <v>149</v>
      </c>
    </row>
    <row r="234" s="1" customFormat="1" ht="24" customHeight="1">
      <c r="B234" s="177"/>
      <c r="C234" s="178" t="s">
        <v>320</v>
      </c>
      <c r="D234" s="178" t="s">
        <v>151</v>
      </c>
      <c r="E234" s="179" t="s">
        <v>262</v>
      </c>
      <c r="F234" s="180" t="s">
        <v>263</v>
      </c>
      <c r="G234" s="181" t="s">
        <v>154</v>
      </c>
      <c r="H234" s="182">
        <v>89.200000000000003</v>
      </c>
      <c r="I234" s="183"/>
      <c r="J234" s="184">
        <f>ROUND(I234*H234,2)</f>
        <v>0</v>
      </c>
      <c r="K234" s="180" t="s">
        <v>531</v>
      </c>
      <c r="L234" s="37"/>
      <c r="M234" s="185" t="s">
        <v>1</v>
      </c>
      <c r="N234" s="186" t="s">
        <v>38</v>
      </c>
      <c r="O234" s="73"/>
      <c r="P234" s="187">
        <f>O234*H234</f>
        <v>0</v>
      </c>
      <c r="Q234" s="187">
        <v>0</v>
      </c>
      <c r="R234" s="187">
        <f>Q234*H234</f>
        <v>0</v>
      </c>
      <c r="S234" s="187">
        <v>0</v>
      </c>
      <c r="T234" s="188">
        <f>S234*H234</f>
        <v>0</v>
      </c>
      <c r="AR234" s="189" t="s">
        <v>156</v>
      </c>
      <c r="AT234" s="189" t="s">
        <v>151</v>
      </c>
      <c r="AU234" s="189" t="s">
        <v>83</v>
      </c>
      <c r="AY234" s="18" t="s">
        <v>149</v>
      </c>
      <c r="BE234" s="190">
        <f>IF(N234="základní",J234,0)</f>
        <v>0</v>
      </c>
      <c r="BF234" s="190">
        <f>IF(N234="snížená",J234,0)</f>
        <v>0</v>
      </c>
      <c r="BG234" s="190">
        <f>IF(N234="zákl. přenesená",J234,0)</f>
        <v>0</v>
      </c>
      <c r="BH234" s="190">
        <f>IF(N234="sníž. přenesená",J234,0)</f>
        <v>0</v>
      </c>
      <c r="BI234" s="190">
        <f>IF(N234="nulová",J234,0)</f>
        <v>0</v>
      </c>
      <c r="BJ234" s="18" t="s">
        <v>81</v>
      </c>
      <c r="BK234" s="190">
        <f>ROUND(I234*H234,2)</f>
        <v>0</v>
      </c>
      <c r="BL234" s="18" t="s">
        <v>156</v>
      </c>
      <c r="BM234" s="189" t="s">
        <v>2131</v>
      </c>
    </row>
    <row r="235" s="12" customFormat="1">
      <c r="B235" s="194"/>
      <c r="D235" s="191" t="s">
        <v>160</v>
      </c>
      <c r="E235" s="195" t="s">
        <v>1</v>
      </c>
      <c r="F235" s="196" t="s">
        <v>2132</v>
      </c>
      <c r="H235" s="197">
        <v>89.200000000000003</v>
      </c>
      <c r="I235" s="198"/>
      <c r="L235" s="194"/>
      <c r="M235" s="199"/>
      <c r="N235" s="200"/>
      <c r="O235" s="200"/>
      <c r="P235" s="200"/>
      <c r="Q235" s="200"/>
      <c r="R235" s="200"/>
      <c r="S235" s="200"/>
      <c r="T235" s="201"/>
      <c r="AT235" s="195" t="s">
        <v>160</v>
      </c>
      <c r="AU235" s="195" t="s">
        <v>83</v>
      </c>
      <c r="AV235" s="12" t="s">
        <v>83</v>
      </c>
      <c r="AW235" s="12" t="s">
        <v>30</v>
      </c>
      <c r="AX235" s="12" t="s">
        <v>81</v>
      </c>
      <c r="AY235" s="195" t="s">
        <v>149</v>
      </c>
    </row>
    <row r="236" s="11" customFormat="1" ht="22.8" customHeight="1">
      <c r="B236" s="164"/>
      <c r="D236" s="165" t="s">
        <v>72</v>
      </c>
      <c r="E236" s="175" t="s">
        <v>156</v>
      </c>
      <c r="F236" s="175" t="s">
        <v>285</v>
      </c>
      <c r="I236" s="167"/>
      <c r="J236" s="176">
        <f>BK236</f>
        <v>0</v>
      </c>
      <c r="L236" s="164"/>
      <c r="M236" s="169"/>
      <c r="N236" s="170"/>
      <c r="O236" s="170"/>
      <c r="P236" s="171">
        <f>SUM(P237:P239)</f>
        <v>0</v>
      </c>
      <c r="Q236" s="170"/>
      <c r="R236" s="171">
        <f>SUM(R237:R239)</f>
        <v>0</v>
      </c>
      <c r="S236" s="170"/>
      <c r="T236" s="172">
        <f>SUM(T237:T239)</f>
        <v>0</v>
      </c>
      <c r="AR236" s="165" t="s">
        <v>81</v>
      </c>
      <c r="AT236" s="173" t="s">
        <v>72</v>
      </c>
      <c r="AU236" s="173" t="s">
        <v>81</v>
      </c>
      <c r="AY236" s="165" t="s">
        <v>149</v>
      </c>
      <c r="BK236" s="174">
        <f>SUM(BK237:BK239)</f>
        <v>0</v>
      </c>
    </row>
    <row r="237" s="1" customFormat="1" ht="24" customHeight="1">
      <c r="B237" s="177"/>
      <c r="C237" s="178" t="s">
        <v>325</v>
      </c>
      <c r="D237" s="178" t="s">
        <v>151</v>
      </c>
      <c r="E237" s="179" t="s">
        <v>673</v>
      </c>
      <c r="F237" s="180" t="s">
        <v>674</v>
      </c>
      <c r="G237" s="181" t="s">
        <v>174</v>
      </c>
      <c r="H237" s="182">
        <v>8.9499999999999993</v>
      </c>
      <c r="I237" s="183"/>
      <c r="J237" s="184">
        <f>ROUND(I237*H237,2)</f>
        <v>0</v>
      </c>
      <c r="K237" s="180" t="s">
        <v>531</v>
      </c>
      <c r="L237" s="37"/>
      <c r="M237" s="185" t="s">
        <v>1</v>
      </c>
      <c r="N237" s="186" t="s">
        <v>38</v>
      </c>
      <c r="O237" s="73"/>
      <c r="P237" s="187">
        <f>O237*H237</f>
        <v>0</v>
      </c>
      <c r="Q237" s="187">
        <v>0</v>
      </c>
      <c r="R237" s="187">
        <f>Q237*H237</f>
        <v>0</v>
      </c>
      <c r="S237" s="187">
        <v>0</v>
      </c>
      <c r="T237" s="188">
        <f>S237*H237</f>
        <v>0</v>
      </c>
      <c r="AR237" s="189" t="s">
        <v>156</v>
      </c>
      <c r="AT237" s="189" t="s">
        <v>151</v>
      </c>
      <c r="AU237" s="189" t="s">
        <v>83</v>
      </c>
      <c r="AY237" s="18" t="s">
        <v>149</v>
      </c>
      <c r="BE237" s="190">
        <f>IF(N237="základní",J237,0)</f>
        <v>0</v>
      </c>
      <c r="BF237" s="190">
        <f>IF(N237="snížená",J237,0)</f>
        <v>0</v>
      </c>
      <c r="BG237" s="190">
        <f>IF(N237="zákl. přenesená",J237,0)</f>
        <v>0</v>
      </c>
      <c r="BH237" s="190">
        <f>IF(N237="sníž. přenesená",J237,0)</f>
        <v>0</v>
      </c>
      <c r="BI237" s="190">
        <f>IF(N237="nulová",J237,0)</f>
        <v>0</v>
      </c>
      <c r="BJ237" s="18" t="s">
        <v>81</v>
      </c>
      <c r="BK237" s="190">
        <f>ROUND(I237*H237,2)</f>
        <v>0</v>
      </c>
      <c r="BL237" s="18" t="s">
        <v>156</v>
      </c>
      <c r="BM237" s="189" t="s">
        <v>2133</v>
      </c>
    </row>
    <row r="238" s="14" customFormat="1">
      <c r="B238" s="224"/>
      <c r="D238" s="191" t="s">
        <v>160</v>
      </c>
      <c r="E238" s="225" t="s">
        <v>1</v>
      </c>
      <c r="F238" s="226" t="s">
        <v>2119</v>
      </c>
      <c r="H238" s="225" t="s">
        <v>1</v>
      </c>
      <c r="I238" s="227"/>
      <c r="L238" s="224"/>
      <c r="M238" s="228"/>
      <c r="N238" s="229"/>
      <c r="O238" s="229"/>
      <c r="P238" s="229"/>
      <c r="Q238" s="229"/>
      <c r="R238" s="229"/>
      <c r="S238" s="229"/>
      <c r="T238" s="230"/>
      <c r="AT238" s="225" t="s">
        <v>160</v>
      </c>
      <c r="AU238" s="225" t="s">
        <v>83</v>
      </c>
      <c r="AV238" s="14" t="s">
        <v>81</v>
      </c>
      <c r="AW238" s="14" t="s">
        <v>30</v>
      </c>
      <c r="AX238" s="14" t="s">
        <v>73</v>
      </c>
      <c r="AY238" s="225" t="s">
        <v>149</v>
      </c>
    </row>
    <row r="239" s="12" customFormat="1">
      <c r="B239" s="194"/>
      <c r="D239" s="191" t="s">
        <v>160</v>
      </c>
      <c r="E239" s="195" t="s">
        <v>1</v>
      </c>
      <c r="F239" s="196" t="s">
        <v>2134</v>
      </c>
      <c r="H239" s="197">
        <v>8.9499999999999993</v>
      </c>
      <c r="I239" s="198"/>
      <c r="L239" s="194"/>
      <c r="M239" s="199"/>
      <c r="N239" s="200"/>
      <c r="O239" s="200"/>
      <c r="P239" s="200"/>
      <c r="Q239" s="200"/>
      <c r="R239" s="200"/>
      <c r="S239" s="200"/>
      <c r="T239" s="201"/>
      <c r="AT239" s="195" t="s">
        <v>160</v>
      </c>
      <c r="AU239" s="195" t="s">
        <v>83</v>
      </c>
      <c r="AV239" s="12" t="s">
        <v>83</v>
      </c>
      <c r="AW239" s="12" t="s">
        <v>30</v>
      </c>
      <c r="AX239" s="12" t="s">
        <v>81</v>
      </c>
      <c r="AY239" s="195" t="s">
        <v>149</v>
      </c>
    </row>
    <row r="240" s="11" customFormat="1" ht="22.8" customHeight="1">
      <c r="B240" s="164"/>
      <c r="D240" s="165" t="s">
        <v>72</v>
      </c>
      <c r="E240" s="175" t="s">
        <v>178</v>
      </c>
      <c r="F240" s="175" t="s">
        <v>292</v>
      </c>
      <c r="I240" s="167"/>
      <c r="J240" s="176">
        <f>BK240</f>
        <v>0</v>
      </c>
      <c r="L240" s="164"/>
      <c r="M240" s="169"/>
      <c r="N240" s="170"/>
      <c r="O240" s="170"/>
      <c r="P240" s="171">
        <f>SUM(P241:P256)</f>
        <v>0</v>
      </c>
      <c r="Q240" s="170"/>
      <c r="R240" s="171">
        <f>SUM(R241:R256)</f>
        <v>0</v>
      </c>
      <c r="S240" s="170"/>
      <c r="T240" s="172">
        <f>SUM(T241:T256)</f>
        <v>0</v>
      </c>
      <c r="AR240" s="165" t="s">
        <v>81</v>
      </c>
      <c r="AT240" s="173" t="s">
        <v>72</v>
      </c>
      <c r="AU240" s="173" t="s">
        <v>81</v>
      </c>
      <c r="AY240" s="165" t="s">
        <v>149</v>
      </c>
      <c r="BK240" s="174">
        <f>SUM(BK241:BK256)</f>
        <v>0</v>
      </c>
    </row>
    <row r="241" s="1" customFormat="1" ht="24" customHeight="1">
      <c r="B241" s="177"/>
      <c r="C241" s="178" t="s">
        <v>331</v>
      </c>
      <c r="D241" s="178" t="s">
        <v>151</v>
      </c>
      <c r="E241" s="179" t="s">
        <v>294</v>
      </c>
      <c r="F241" s="180" t="s">
        <v>295</v>
      </c>
      <c r="G241" s="181" t="s">
        <v>154</v>
      </c>
      <c r="H241" s="182">
        <v>7.5</v>
      </c>
      <c r="I241" s="183"/>
      <c r="J241" s="184">
        <f>ROUND(I241*H241,2)</f>
        <v>0</v>
      </c>
      <c r="K241" s="180" t="s">
        <v>531</v>
      </c>
      <c r="L241" s="37"/>
      <c r="M241" s="185" t="s">
        <v>1</v>
      </c>
      <c r="N241" s="186" t="s">
        <v>38</v>
      </c>
      <c r="O241" s="73"/>
      <c r="P241" s="187">
        <f>O241*H241</f>
        <v>0</v>
      </c>
      <c r="Q241" s="187">
        <v>0</v>
      </c>
      <c r="R241" s="187">
        <f>Q241*H241</f>
        <v>0</v>
      </c>
      <c r="S241" s="187">
        <v>0</v>
      </c>
      <c r="T241" s="188">
        <f>S241*H241</f>
        <v>0</v>
      </c>
      <c r="AR241" s="189" t="s">
        <v>156</v>
      </c>
      <c r="AT241" s="189" t="s">
        <v>151</v>
      </c>
      <c r="AU241" s="189" t="s">
        <v>83</v>
      </c>
      <c r="AY241" s="18" t="s">
        <v>149</v>
      </c>
      <c r="BE241" s="190">
        <f>IF(N241="základní",J241,0)</f>
        <v>0</v>
      </c>
      <c r="BF241" s="190">
        <f>IF(N241="snížená",J241,0)</f>
        <v>0</v>
      </c>
      <c r="BG241" s="190">
        <f>IF(N241="zákl. přenesená",J241,0)</f>
        <v>0</v>
      </c>
      <c r="BH241" s="190">
        <f>IF(N241="sníž. přenesená",J241,0)</f>
        <v>0</v>
      </c>
      <c r="BI241" s="190">
        <f>IF(N241="nulová",J241,0)</f>
        <v>0</v>
      </c>
      <c r="BJ241" s="18" t="s">
        <v>81</v>
      </c>
      <c r="BK241" s="190">
        <f>ROUND(I241*H241,2)</f>
        <v>0</v>
      </c>
      <c r="BL241" s="18" t="s">
        <v>156</v>
      </c>
      <c r="BM241" s="189" t="s">
        <v>2135</v>
      </c>
    </row>
    <row r="242" s="12" customFormat="1">
      <c r="B242" s="194"/>
      <c r="D242" s="191" t="s">
        <v>160</v>
      </c>
      <c r="E242" s="195" t="s">
        <v>1</v>
      </c>
      <c r="F242" s="196" t="s">
        <v>2136</v>
      </c>
      <c r="H242" s="197">
        <v>7.5</v>
      </c>
      <c r="I242" s="198"/>
      <c r="L242" s="194"/>
      <c r="M242" s="199"/>
      <c r="N242" s="200"/>
      <c r="O242" s="200"/>
      <c r="P242" s="200"/>
      <c r="Q242" s="200"/>
      <c r="R242" s="200"/>
      <c r="S242" s="200"/>
      <c r="T242" s="201"/>
      <c r="AT242" s="195" t="s">
        <v>160</v>
      </c>
      <c r="AU242" s="195" t="s">
        <v>83</v>
      </c>
      <c r="AV242" s="12" t="s">
        <v>83</v>
      </c>
      <c r="AW242" s="12" t="s">
        <v>30</v>
      </c>
      <c r="AX242" s="12" t="s">
        <v>81</v>
      </c>
      <c r="AY242" s="195" t="s">
        <v>149</v>
      </c>
    </row>
    <row r="243" s="1" customFormat="1" ht="36" customHeight="1">
      <c r="B243" s="177"/>
      <c r="C243" s="178" t="s">
        <v>341</v>
      </c>
      <c r="D243" s="178" t="s">
        <v>151</v>
      </c>
      <c r="E243" s="179" t="s">
        <v>298</v>
      </c>
      <c r="F243" s="180" t="s">
        <v>299</v>
      </c>
      <c r="G243" s="181" t="s">
        <v>154</v>
      </c>
      <c r="H243" s="182">
        <v>7.5</v>
      </c>
      <c r="I243" s="183"/>
      <c r="J243" s="184">
        <f>ROUND(I243*H243,2)</f>
        <v>0</v>
      </c>
      <c r="K243" s="180" t="s">
        <v>531</v>
      </c>
      <c r="L243" s="37"/>
      <c r="M243" s="185" t="s">
        <v>1</v>
      </c>
      <c r="N243" s="186" t="s">
        <v>38</v>
      </c>
      <c r="O243" s="73"/>
      <c r="P243" s="187">
        <f>O243*H243</f>
        <v>0</v>
      </c>
      <c r="Q243" s="187">
        <v>0</v>
      </c>
      <c r="R243" s="187">
        <f>Q243*H243</f>
        <v>0</v>
      </c>
      <c r="S243" s="187">
        <v>0</v>
      </c>
      <c r="T243" s="188">
        <f>S243*H243</f>
        <v>0</v>
      </c>
      <c r="AR243" s="189" t="s">
        <v>156</v>
      </c>
      <c r="AT243" s="189" t="s">
        <v>151</v>
      </c>
      <c r="AU243" s="189" t="s">
        <v>83</v>
      </c>
      <c r="AY243" s="18" t="s">
        <v>149</v>
      </c>
      <c r="BE243" s="190">
        <f>IF(N243="základní",J243,0)</f>
        <v>0</v>
      </c>
      <c r="BF243" s="190">
        <f>IF(N243="snížená",J243,0)</f>
        <v>0</v>
      </c>
      <c r="BG243" s="190">
        <f>IF(N243="zákl. přenesená",J243,0)</f>
        <v>0</v>
      </c>
      <c r="BH243" s="190">
        <f>IF(N243="sníž. přenesená",J243,0)</f>
        <v>0</v>
      </c>
      <c r="BI243" s="190">
        <f>IF(N243="nulová",J243,0)</f>
        <v>0</v>
      </c>
      <c r="BJ243" s="18" t="s">
        <v>81</v>
      </c>
      <c r="BK243" s="190">
        <f>ROUND(I243*H243,2)</f>
        <v>0</v>
      </c>
      <c r="BL243" s="18" t="s">
        <v>156</v>
      </c>
      <c r="BM243" s="189" t="s">
        <v>2137</v>
      </c>
    </row>
    <row r="244" s="12" customFormat="1">
      <c r="B244" s="194"/>
      <c r="D244" s="191" t="s">
        <v>160</v>
      </c>
      <c r="E244" s="195" t="s">
        <v>1</v>
      </c>
      <c r="F244" s="196" t="s">
        <v>2138</v>
      </c>
      <c r="H244" s="197">
        <v>7.5</v>
      </c>
      <c r="I244" s="198"/>
      <c r="L244" s="194"/>
      <c r="M244" s="199"/>
      <c r="N244" s="200"/>
      <c r="O244" s="200"/>
      <c r="P244" s="200"/>
      <c r="Q244" s="200"/>
      <c r="R244" s="200"/>
      <c r="S244" s="200"/>
      <c r="T244" s="201"/>
      <c r="AT244" s="195" t="s">
        <v>160</v>
      </c>
      <c r="AU244" s="195" t="s">
        <v>83</v>
      </c>
      <c r="AV244" s="12" t="s">
        <v>83</v>
      </c>
      <c r="AW244" s="12" t="s">
        <v>30</v>
      </c>
      <c r="AX244" s="12" t="s">
        <v>81</v>
      </c>
      <c r="AY244" s="195" t="s">
        <v>149</v>
      </c>
    </row>
    <row r="245" s="1" customFormat="1" ht="36" customHeight="1">
      <c r="B245" s="177"/>
      <c r="C245" s="178" t="s">
        <v>346</v>
      </c>
      <c r="D245" s="178" t="s">
        <v>151</v>
      </c>
      <c r="E245" s="179" t="s">
        <v>711</v>
      </c>
      <c r="F245" s="180" t="s">
        <v>712</v>
      </c>
      <c r="G245" s="181" t="s">
        <v>154</v>
      </c>
      <c r="H245" s="182">
        <v>7.5</v>
      </c>
      <c r="I245" s="183"/>
      <c r="J245" s="184">
        <f>ROUND(I245*H245,2)</f>
        <v>0</v>
      </c>
      <c r="K245" s="180" t="s">
        <v>531</v>
      </c>
      <c r="L245" s="37"/>
      <c r="M245" s="185" t="s">
        <v>1</v>
      </c>
      <c r="N245" s="186" t="s">
        <v>38</v>
      </c>
      <c r="O245" s="73"/>
      <c r="P245" s="187">
        <f>O245*H245</f>
        <v>0</v>
      </c>
      <c r="Q245" s="187">
        <v>0</v>
      </c>
      <c r="R245" s="187">
        <f>Q245*H245</f>
        <v>0</v>
      </c>
      <c r="S245" s="187">
        <v>0</v>
      </c>
      <c r="T245" s="188">
        <f>S245*H245</f>
        <v>0</v>
      </c>
      <c r="AR245" s="189" t="s">
        <v>156</v>
      </c>
      <c r="AT245" s="189" t="s">
        <v>151</v>
      </c>
      <c r="AU245" s="189" t="s">
        <v>83</v>
      </c>
      <c r="AY245" s="18" t="s">
        <v>149</v>
      </c>
      <c r="BE245" s="190">
        <f>IF(N245="základní",J245,0)</f>
        <v>0</v>
      </c>
      <c r="BF245" s="190">
        <f>IF(N245="snížená",J245,0)</f>
        <v>0</v>
      </c>
      <c r="BG245" s="190">
        <f>IF(N245="zákl. přenesená",J245,0)</f>
        <v>0</v>
      </c>
      <c r="BH245" s="190">
        <f>IF(N245="sníž. přenesená",J245,0)</f>
        <v>0</v>
      </c>
      <c r="BI245" s="190">
        <f>IF(N245="nulová",J245,0)</f>
        <v>0</v>
      </c>
      <c r="BJ245" s="18" t="s">
        <v>81</v>
      </c>
      <c r="BK245" s="190">
        <f>ROUND(I245*H245,2)</f>
        <v>0</v>
      </c>
      <c r="BL245" s="18" t="s">
        <v>156</v>
      </c>
      <c r="BM245" s="189" t="s">
        <v>2139</v>
      </c>
    </row>
    <row r="246" s="12" customFormat="1">
      <c r="B246" s="194"/>
      <c r="D246" s="191" t="s">
        <v>160</v>
      </c>
      <c r="E246" s="195" t="s">
        <v>1</v>
      </c>
      <c r="F246" s="196" t="s">
        <v>2138</v>
      </c>
      <c r="H246" s="197">
        <v>7.5</v>
      </c>
      <c r="I246" s="198"/>
      <c r="L246" s="194"/>
      <c r="M246" s="199"/>
      <c r="N246" s="200"/>
      <c r="O246" s="200"/>
      <c r="P246" s="200"/>
      <c r="Q246" s="200"/>
      <c r="R246" s="200"/>
      <c r="S246" s="200"/>
      <c r="T246" s="201"/>
      <c r="AT246" s="195" t="s">
        <v>160</v>
      </c>
      <c r="AU246" s="195" t="s">
        <v>83</v>
      </c>
      <c r="AV246" s="12" t="s">
        <v>83</v>
      </c>
      <c r="AW246" s="12" t="s">
        <v>30</v>
      </c>
      <c r="AX246" s="12" t="s">
        <v>81</v>
      </c>
      <c r="AY246" s="195" t="s">
        <v>149</v>
      </c>
    </row>
    <row r="247" s="1" customFormat="1" ht="24" customHeight="1">
      <c r="B247" s="177"/>
      <c r="C247" s="178" t="s">
        <v>351</v>
      </c>
      <c r="D247" s="178" t="s">
        <v>151</v>
      </c>
      <c r="E247" s="179" t="s">
        <v>714</v>
      </c>
      <c r="F247" s="180" t="s">
        <v>715</v>
      </c>
      <c r="G247" s="181" t="s">
        <v>154</v>
      </c>
      <c r="H247" s="182">
        <v>7.5</v>
      </c>
      <c r="I247" s="183"/>
      <c r="J247" s="184">
        <f>ROUND(I247*H247,2)</f>
        <v>0</v>
      </c>
      <c r="K247" s="180" t="s">
        <v>1</v>
      </c>
      <c r="L247" s="37"/>
      <c r="M247" s="185" t="s">
        <v>1</v>
      </c>
      <c r="N247" s="186" t="s">
        <v>38</v>
      </c>
      <c r="O247" s="73"/>
      <c r="P247" s="187">
        <f>O247*H247</f>
        <v>0</v>
      </c>
      <c r="Q247" s="187">
        <v>0</v>
      </c>
      <c r="R247" s="187">
        <f>Q247*H247</f>
        <v>0</v>
      </c>
      <c r="S247" s="187">
        <v>0</v>
      </c>
      <c r="T247" s="188">
        <f>S247*H247</f>
        <v>0</v>
      </c>
      <c r="AR247" s="189" t="s">
        <v>156</v>
      </c>
      <c r="AT247" s="189" t="s">
        <v>151</v>
      </c>
      <c r="AU247" s="189" t="s">
        <v>83</v>
      </c>
      <c r="AY247" s="18" t="s">
        <v>149</v>
      </c>
      <c r="BE247" s="190">
        <f>IF(N247="základní",J247,0)</f>
        <v>0</v>
      </c>
      <c r="BF247" s="190">
        <f>IF(N247="snížená",J247,0)</f>
        <v>0</v>
      </c>
      <c r="BG247" s="190">
        <f>IF(N247="zákl. přenesená",J247,0)</f>
        <v>0</v>
      </c>
      <c r="BH247" s="190">
        <f>IF(N247="sníž. přenesená",J247,0)</f>
        <v>0</v>
      </c>
      <c r="BI247" s="190">
        <f>IF(N247="nulová",J247,0)</f>
        <v>0</v>
      </c>
      <c r="BJ247" s="18" t="s">
        <v>81</v>
      </c>
      <c r="BK247" s="190">
        <f>ROUND(I247*H247,2)</f>
        <v>0</v>
      </c>
      <c r="BL247" s="18" t="s">
        <v>156</v>
      </c>
      <c r="BM247" s="189" t="s">
        <v>2140</v>
      </c>
    </row>
    <row r="248" s="12" customFormat="1">
      <c r="B248" s="194"/>
      <c r="D248" s="191" t="s">
        <v>160</v>
      </c>
      <c r="E248" s="195" t="s">
        <v>1</v>
      </c>
      <c r="F248" s="196" t="s">
        <v>2138</v>
      </c>
      <c r="H248" s="197">
        <v>7.5</v>
      </c>
      <c r="I248" s="198"/>
      <c r="L248" s="194"/>
      <c r="M248" s="199"/>
      <c r="N248" s="200"/>
      <c r="O248" s="200"/>
      <c r="P248" s="200"/>
      <c r="Q248" s="200"/>
      <c r="R248" s="200"/>
      <c r="S248" s="200"/>
      <c r="T248" s="201"/>
      <c r="AT248" s="195" t="s">
        <v>160</v>
      </c>
      <c r="AU248" s="195" t="s">
        <v>83</v>
      </c>
      <c r="AV248" s="12" t="s">
        <v>83</v>
      </c>
      <c r="AW248" s="12" t="s">
        <v>30</v>
      </c>
      <c r="AX248" s="12" t="s">
        <v>81</v>
      </c>
      <c r="AY248" s="195" t="s">
        <v>149</v>
      </c>
    </row>
    <row r="249" s="1" customFormat="1" ht="24" customHeight="1">
      <c r="B249" s="177"/>
      <c r="C249" s="178" t="s">
        <v>355</v>
      </c>
      <c r="D249" s="178" t="s">
        <v>151</v>
      </c>
      <c r="E249" s="179" t="s">
        <v>308</v>
      </c>
      <c r="F249" s="180" t="s">
        <v>309</v>
      </c>
      <c r="G249" s="181" t="s">
        <v>154</v>
      </c>
      <c r="H249" s="182">
        <v>7.5</v>
      </c>
      <c r="I249" s="183"/>
      <c r="J249" s="184">
        <f>ROUND(I249*H249,2)</f>
        <v>0</v>
      </c>
      <c r="K249" s="180" t="s">
        <v>531</v>
      </c>
      <c r="L249" s="37"/>
      <c r="M249" s="185" t="s">
        <v>1</v>
      </c>
      <c r="N249" s="186" t="s">
        <v>38</v>
      </c>
      <c r="O249" s="73"/>
      <c r="P249" s="187">
        <f>O249*H249</f>
        <v>0</v>
      </c>
      <c r="Q249" s="187">
        <v>0</v>
      </c>
      <c r="R249" s="187">
        <f>Q249*H249</f>
        <v>0</v>
      </c>
      <c r="S249" s="187">
        <v>0</v>
      </c>
      <c r="T249" s="188">
        <f>S249*H249</f>
        <v>0</v>
      </c>
      <c r="AR249" s="189" t="s">
        <v>156</v>
      </c>
      <c r="AT249" s="189" t="s">
        <v>151</v>
      </c>
      <c r="AU249" s="189" t="s">
        <v>83</v>
      </c>
      <c r="AY249" s="18" t="s">
        <v>149</v>
      </c>
      <c r="BE249" s="190">
        <f>IF(N249="základní",J249,0)</f>
        <v>0</v>
      </c>
      <c r="BF249" s="190">
        <f>IF(N249="snížená",J249,0)</f>
        <v>0</v>
      </c>
      <c r="BG249" s="190">
        <f>IF(N249="zákl. přenesená",J249,0)</f>
        <v>0</v>
      </c>
      <c r="BH249" s="190">
        <f>IF(N249="sníž. přenesená",J249,0)</f>
        <v>0</v>
      </c>
      <c r="BI249" s="190">
        <f>IF(N249="nulová",J249,0)</f>
        <v>0</v>
      </c>
      <c r="BJ249" s="18" t="s">
        <v>81</v>
      </c>
      <c r="BK249" s="190">
        <f>ROUND(I249*H249,2)</f>
        <v>0</v>
      </c>
      <c r="BL249" s="18" t="s">
        <v>156</v>
      </c>
      <c r="BM249" s="189" t="s">
        <v>2141</v>
      </c>
    </row>
    <row r="250" s="12" customFormat="1">
      <c r="B250" s="194"/>
      <c r="D250" s="191" t="s">
        <v>160</v>
      </c>
      <c r="E250" s="195" t="s">
        <v>1</v>
      </c>
      <c r="F250" s="196" t="s">
        <v>2138</v>
      </c>
      <c r="H250" s="197">
        <v>7.5</v>
      </c>
      <c r="I250" s="198"/>
      <c r="L250" s="194"/>
      <c r="M250" s="199"/>
      <c r="N250" s="200"/>
      <c r="O250" s="200"/>
      <c r="P250" s="200"/>
      <c r="Q250" s="200"/>
      <c r="R250" s="200"/>
      <c r="S250" s="200"/>
      <c r="T250" s="201"/>
      <c r="AT250" s="195" t="s">
        <v>160</v>
      </c>
      <c r="AU250" s="195" t="s">
        <v>83</v>
      </c>
      <c r="AV250" s="12" t="s">
        <v>83</v>
      </c>
      <c r="AW250" s="12" t="s">
        <v>30</v>
      </c>
      <c r="AX250" s="12" t="s">
        <v>81</v>
      </c>
      <c r="AY250" s="195" t="s">
        <v>149</v>
      </c>
    </row>
    <row r="251" s="1" customFormat="1" ht="24" customHeight="1">
      <c r="B251" s="177"/>
      <c r="C251" s="178" t="s">
        <v>359</v>
      </c>
      <c r="D251" s="178" t="s">
        <v>151</v>
      </c>
      <c r="E251" s="179" t="s">
        <v>313</v>
      </c>
      <c r="F251" s="180" t="s">
        <v>314</v>
      </c>
      <c r="G251" s="181" t="s">
        <v>154</v>
      </c>
      <c r="H251" s="182">
        <v>7.5</v>
      </c>
      <c r="I251" s="183"/>
      <c r="J251" s="184">
        <f>ROUND(I251*H251,2)</f>
        <v>0</v>
      </c>
      <c r="K251" s="180" t="s">
        <v>531</v>
      </c>
      <c r="L251" s="37"/>
      <c r="M251" s="185" t="s">
        <v>1</v>
      </c>
      <c r="N251" s="186" t="s">
        <v>38</v>
      </c>
      <c r="O251" s="73"/>
      <c r="P251" s="187">
        <f>O251*H251</f>
        <v>0</v>
      </c>
      <c r="Q251" s="187">
        <v>0</v>
      </c>
      <c r="R251" s="187">
        <f>Q251*H251</f>
        <v>0</v>
      </c>
      <c r="S251" s="187">
        <v>0</v>
      </c>
      <c r="T251" s="188">
        <f>S251*H251</f>
        <v>0</v>
      </c>
      <c r="AR251" s="189" t="s">
        <v>156</v>
      </c>
      <c r="AT251" s="189" t="s">
        <v>151</v>
      </c>
      <c r="AU251" s="189" t="s">
        <v>83</v>
      </c>
      <c r="AY251" s="18" t="s">
        <v>149</v>
      </c>
      <c r="BE251" s="190">
        <f>IF(N251="základní",J251,0)</f>
        <v>0</v>
      </c>
      <c r="BF251" s="190">
        <f>IF(N251="snížená",J251,0)</f>
        <v>0</v>
      </c>
      <c r="BG251" s="190">
        <f>IF(N251="zákl. přenesená",J251,0)</f>
        <v>0</v>
      </c>
      <c r="BH251" s="190">
        <f>IF(N251="sníž. přenesená",J251,0)</f>
        <v>0</v>
      </c>
      <c r="BI251" s="190">
        <f>IF(N251="nulová",J251,0)</f>
        <v>0</v>
      </c>
      <c r="BJ251" s="18" t="s">
        <v>81</v>
      </c>
      <c r="BK251" s="190">
        <f>ROUND(I251*H251,2)</f>
        <v>0</v>
      </c>
      <c r="BL251" s="18" t="s">
        <v>156</v>
      </c>
      <c r="BM251" s="189" t="s">
        <v>2142</v>
      </c>
    </row>
    <row r="252" s="12" customFormat="1">
      <c r="B252" s="194"/>
      <c r="D252" s="191" t="s">
        <v>160</v>
      </c>
      <c r="E252" s="195" t="s">
        <v>1</v>
      </c>
      <c r="F252" s="196" t="s">
        <v>2138</v>
      </c>
      <c r="H252" s="197">
        <v>7.5</v>
      </c>
      <c r="I252" s="198"/>
      <c r="L252" s="194"/>
      <c r="M252" s="199"/>
      <c r="N252" s="200"/>
      <c r="O252" s="200"/>
      <c r="P252" s="200"/>
      <c r="Q252" s="200"/>
      <c r="R252" s="200"/>
      <c r="S252" s="200"/>
      <c r="T252" s="201"/>
      <c r="AT252" s="195" t="s">
        <v>160</v>
      </c>
      <c r="AU252" s="195" t="s">
        <v>83</v>
      </c>
      <c r="AV252" s="12" t="s">
        <v>83</v>
      </c>
      <c r="AW252" s="12" t="s">
        <v>30</v>
      </c>
      <c r="AX252" s="12" t="s">
        <v>81</v>
      </c>
      <c r="AY252" s="195" t="s">
        <v>149</v>
      </c>
    </row>
    <row r="253" s="1" customFormat="1" ht="36" customHeight="1">
      <c r="B253" s="177"/>
      <c r="C253" s="178" t="s">
        <v>363</v>
      </c>
      <c r="D253" s="178" t="s">
        <v>151</v>
      </c>
      <c r="E253" s="179" t="s">
        <v>719</v>
      </c>
      <c r="F253" s="180" t="s">
        <v>720</v>
      </c>
      <c r="G253" s="181" t="s">
        <v>154</v>
      </c>
      <c r="H253" s="182">
        <v>7.5</v>
      </c>
      <c r="I253" s="183"/>
      <c r="J253" s="184">
        <f>ROUND(I253*H253,2)</f>
        <v>0</v>
      </c>
      <c r="K253" s="180" t="s">
        <v>531</v>
      </c>
      <c r="L253" s="37"/>
      <c r="M253" s="185" t="s">
        <v>1</v>
      </c>
      <c r="N253" s="186" t="s">
        <v>38</v>
      </c>
      <c r="O253" s="73"/>
      <c r="P253" s="187">
        <f>O253*H253</f>
        <v>0</v>
      </c>
      <c r="Q253" s="187">
        <v>0</v>
      </c>
      <c r="R253" s="187">
        <f>Q253*H253</f>
        <v>0</v>
      </c>
      <c r="S253" s="187">
        <v>0</v>
      </c>
      <c r="T253" s="188">
        <f>S253*H253</f>
        <v>0</v>
      </c>
      <c r="AR253" s="189" t="s">
        <v>156</v>
      </c>
      <c r="AT253" s="189" t="s">
        <v>151</v>
      </c>
      <c r="AU253" s="189" t="s">
        <v>83</v>
      </c>
      <c r="AY253" s="18" t="s">
        <v>149</v>
      </c>
      <c r="BE253" s="190">
        <f>IF(N253="základní",J253,0)</f>
        <v>0</v>
      </c>
      <c r="BF253" s="190">
        <f>IF(N253="snížená",J253,0)</f>
        <v>0</v>
      </c>
      <c r="BG253" s="190">
        <f>IF(N253="zákl. přenesená",J253,0)</f>
        <v>0</v>
      </c>
      <c r="BH253" s="190">
        <f>IF(N253="sníž. přenesená",J253,0)</f>
        <v>0</v>
      </c>
      <c r="BI253" s="190">
        <f>IF(N253="nulová",J253,0)</f>
        <v>0</v>
      </c>
      <c r="BJ253" s="18" t="s">
        <v>81</v>
      </c>
      <c r="BK253" s="190">
        <f>ROUND(I253*H253,2)</f>
        <v>0</v>
      </c>
      <c r="BL253" s="18" t="s">
        <v>156</v>
      </c>
      <c r="BM253" s="189" t="s">
        <v>2143</v>
      </c>
    </row>
    <row r="254" s="12" customFormat="1">
      <c r="B254" s="194"/>
      <c r="D254" s="191" t="s">
        <v>160</v>
      </c>
      <c r="E254" s="195" t="s">
        <v>1</v>
      </c>
      <c r="F254" s="196" t="s">
        <v>2138</v>
      </c>
      <c r="H254" s="197">
        <v>7.5</v>
      </c>
      <c r="I254" s="198"/>
      <c r="L254" s="194"/>
      <c r="M254" s="199"/>
      <c r="N254" s="200"/>
      <c r="O254" s="200"/>
      <c r="P254" s="200"/>
      <c r="Q254" s="200"/>
      <c r="R254" s="200"/>
      <c r="S254" s="200"/>
      <c r="T254" s="201"/>
      <c r="AT254" s="195" t="s">
        <v>160</v>
      </c>
      <c r="AU254" s="195" t="s">
        <v>83</v>
      </c>
      <c r="AV254" s="12" t="s">
        <v>83</v>
      </c>
      <c r="AW254" s="12" t="s">
        <v>30</v>
      </c>
      <c r="AX254" s="12" t="s">
        <v>81</v>
      </c>
      <c r="AY254" s="195" t="s">
        <v>149</v>
      </c>
    </row>
    <row r="255" s="1" customFormat="1" ht="36" customHeight="1">
      <c r="B255" s="177"/>
      <c r="C255" s="178" t="s">
        <v>367</v>
      </c>
      <c r="D255" s="178" t="s">
        <v>151</v>
      </c>
      <c r="E255" s="179" t="s">
        <v>722</v>
      </c>
      <c r="F255" s="180" t="s">
        <v>723</v>
      </c>
      <c r="G255" s="181" t="s">
        <v>154</v>
      </c>
      <c r="H255" s="182">
        <v>7.5</v>
      </c>
      <c r="I255" s="183"/>
      <c r="J255" s="184">
        <f>ROUND(I255*H255,2)</f>
        <v>0</v>
      </c>
      <c r="K255" s="180" t="s">
        <v>531</v>
      </c>
      <c r="L255" s="37"/>
      <c r="M255" s="185" t="s">
        <v>1</v>
      </c>
      <c r="N255" s="186" t="s">
        <v>38</v>
      </c>
      <c r="O255" s="73"/>
      <c r="P255" s="187">
        <f>O255*H255</f>
        <v>0</v>
      </c>
      <c r="Q255" s="187">
        <v>0</v>
      </c>
      <c r="R255" s="187">
        <f>Q255*H255</f>
        <v>0</v>
      </c>
      <c r="S255" s="187">
        <v>0</v>
      </c>
      <c r="T255" s="188">
        <f>S255*H255</f>
        <v>0</v>
      </c>
      <c r="AR255" s="189" t="s">
        <v>156</v>
      </c>
      <c r="AT255" s="189" t="s">
        <v>151</v>
      </c>
      <c r="AU255" s="189" t="s">
        <v>83</v>
      </c>
      <c r="AY255" s="18" t="s">
        <v>149</v>
      </c>
      <c r="BE255" s="190">
        <f>IF(N255="základní",J255,0)</f>
        <v>0</v>
      </c>
      <c r="BF255" s="190">
        <f>IF(N255="snížená",J255,0)</f>
        <v>0</v>
      </c>
      <c r="BG255" s="190">
        <f>IF(N255="zákl. přenesená",J255,0)</f>
        <v>0</v>
      </c>
      <c r="BH255" s="190">
        <f>IF(N255="sníž. přenesená",J255,0)</f>
        <v>0</v>
      </c>
      <c r="BI255" s="190">
        <f>IF(N255="nulová",J255,0)</f>
        <v>0</v>
      </c>
      <c r="BJ255" s="18" t="s">
        <v>81</v>
      </c>
      <c r="BK255" s="190">
        <f>ROUND(I255*H255,2)</f>
        <v>0</v>
      </c>
      <c r="BL255" s="18" t="s">
        <v>156</v>
      </c>
      <c r="BM255" s="189" t="s">
        <v>2144</v>
      </c>
    </row>
    <row r="256" s="12" customFormat="1">
      <c r="B256" s="194"/>
      <c r="D256" s="191" t="s">
        <v>160</v>
      </c>
      <c r="E256" s="195" t="s">
        <v>1</v>
      </c>
      <c r="F256" s="196" t="s">
        <v>2138</v>
      </c>
      <c r="H256" s="197">
        <v>7.5</v>
      </c>
      <c r="I256" s="198"/>
      <c r="L256" s="194"/>
      <c r="M256" s="199"/>
      <c r="N256" s="200"/>
      <c r="O256" s="200"/>
      <c r="P256" s="200"/>
      <c r="Q256" s="200"/>
      <c r="R256" s="200"/>
      <c r="S256" s="200"/>
      <c r="T256" s="201"/>
      <c r="AT256" s="195" t="s">
        <v>160</v>
      </c>
      <c r="AU256" s="195" t="s">
        <v>83</v>
      </c>
      <c r="AV256" s="12" t="s">
        <v>83</v>
      </c>
      <c r="AW256" s="12" t="s">
        <v>30</v>
      </c>
      <c r="AX256" s="12" t="s">
        <v>81</v>
      </c>
      <c r="AY256" s="195" t="s">
        <v>149</v>
      </c>
    </row>
    <row r="257" s="11" customFormat="1" ht="22.8" customHeight="1">
      <c r="B257" s="164"/>
      <c r="D257" s="165" t="s">
        <v>72</v>
      </c>
      <c r="E257" s="175" t="s">
        <v>199</v>
      </c>
      <c r="F257" s="175" t="s">
        <v>725</v>
      </c>
      <c r="I257" s="167"/>
      <c r="J257" s="176">
        <f>BK257</f>
        <v>0</v>
      </c>
      <c r="L257" s="164"/>
      <c r="M257" s="169"/>
      <c r="N257" s="170"/>
      <c r="O257" s="170"/>
      <c r="P257" s="171">
        <f>SUM(P258:P271)</f>
        <v>0</v>
      </c>
      <c r="Q257" s="170"/>
      <c r="R257" s="171">
        <f>SUM(R258:R271)</f>
        <v>0.72415394999999994</v>
      </c>
      <c r="S257" s="170"/>
      <c r="T257" s="172">
        <f>SUM(T258:T271)</f>
        <v>0</v>
      </c>
      <c r="AR257" s="165" t="s">
        <v>81</v>
      </c>
      <c r="AT257" s="173" t="s">
        <v>72</v>
      </c>
      <c r="AU257" s="173" t="s">
        <v>81</v>
      </c>
      <c r="AY257" s="165" t="s">
        <v>149</v>
      </c>
      <c r="BK257" s="174">
        <f>SUM(BK258:BK271)</f>
        <v>0</v>
      </c>
    </row>
    <row r="258" s="1" customFormat="1" ht="36" customHeight="1">
      <c r="B258" s="177"/>
      <c r="C258" s="178" t="s">
        <v>374</v>
      </c>
      <c r="D258" s="178" t="s">
        <v>151</v>
      </c>
      <c r="E258" s="179" t="s">
        <v>1833</v>
      </c>
      <c r="F258" s="180" t="s">
        <v>1834</v>
      </c>
      <c r="G258" s="181" t="s">
        <v>281</v>
      </c>
      <c r="H258" s="182">
        <v>89.5</v>
      </c>
      <c r="I258" s="183"/>
      <c r="J258" s="184">
        <f>ROUND(I258*H258,2)</f>
        <v>0</v>
      </c>
      <c r="K258" s="180" t="s">
        <v>531</v>
      </c>
      <c r="L258" s="37"/>
      <c r="M258" s="185" t="s">
        <v>1</v>
      </c>
      <c r="N258" s="186" t="s">
        <v>38</v>
      </c>
      <c r="O258" s="73"/>
      <c r="P258" s="187">
        <f>O258*H258</f>
        <v>0</v>
      </c>
      <c r="Q258" s="187">
        <v>1.0000000000000001E-05</v>
      </c>
      <c r="R258" s="187">
        <f>Q258*H258</f>
        <v>0.00089500000000000007</v>
      </c>
      <c r="S258" s="187">
        <v>0</v>
      </c>
      <c r="T258" s="188">
        <f>S258*H258</f>
        <v>0</v>
      </c>
      <c r="AR258" s="189" t="s">
        <v>156</v>
      </c>
      <c r="AT258" s="189" t="s">
        <v>151</v>
      </c>
      <c r="AU258" s="189" t="s">
        <v>83</v>
      </c>
      <c r="AY258" s="18" t="s">
        <v>149</v>
      </c>
      <c r="BE258" s="190">
        <f>IF(N258="základní",J258,0)</f>
        <v>0</v>
      </c>
      <c r="BF258" s="190">
        <f>IF(N258="snížená",J258,0)</f>
        <v>0</v>
      </c>
      <c r="BG258" s="190">
        <f>IF(N258="zákl. přenesená",J258,0)</f>
        <v>0</v>
      </c>
      <c r="BH258" s="190">
        <f>IF(N258="sníž. přenesená",J258,0)</f>
        <v>0</v>
      </c>
      <c r="BI258" s="190">
        <f>IF(N258="nulová",J258,0)</f>
        <v>0</v>
      </c>
      <c r="BJ258" s="18" t="s">
        <v>81</v>
      </c>
      <c r="BK258" s="190">
        <f>ROUND(I258*H258,2)</f>
        <v>0</v>
      </c>
      <c r="BL258" s="18" t="s">
        <v>156</v>
      </c>
      <c r="BM258" s="189" t="s">
        <v>2145</v>
      </c>
    </row>
    <row r="259" s="12" customFormat="1">
      <c r="B259" s="194"/>
      <c r="D259" s="191" t="s">
        <v>160</v>
      </c>
      <c r="E259" s="195" t="s">
        <v>1</v>
      </c>
      <c r="F259" s="196" t="s">
        <v>2146</v>
      </c>
      <c r="H259" s="197">
        <v>89.5</v>
      </c>
      <c r="I259" s="198"/>
      <c r="L259" s="194"/>
      <c r="M259" s="199"/>
      <c r="N259" s="200"/>
      <c r="O259" s="200"/>
      <c r="P259" s="200"/>
      <c r="Q259" s="200"/>
      <c r="R259" s="200"/>
      <c r="S259" s="200"/>
      <c r="T259" s="201"/>
      <c r="AT259" s="195" t="s">
        <v>160</v>
      </c>
      <c r="AU259" s="195" t="s">
        <v>83</v>
      </c>
      <c r="AV259" s="12" t="s">
        <v>83</v>
      </c>
      <c r="AW259" s="12" t="s">
        <v>30</v>
      </c>
      <c r="AX259" s="12" t="s">
        <v>81</v>
      </c>
      <c r="AY259" s="195" t="s">
        <v>149</v>
      </c>
    </row>
    <row r="260" s="1" customFormat="1" ht="16.5" customHeight="1">
      <c r="B260" s="177"/>
      <c r="C260" s="211" t="s">
        <v>379</v>
      </c>
      <c r="D260" s="211" t="s">
        <v>223</v>
      </c>
      <c r="E260" s="212" t="s">
        <v>2147</v>
      </c>
      <c r="F260" s="213" t="s">
        <v>2148</v>
      </c>
      <c r="G260" s="214" t="s">
        <v>281</v>
      </c>
      <c r="H260" s="215">
        <v>92.185000000000002</v>
      </c>
      <c r="I260" s="216"/>
      <c r="J260" s="217">
        <f>ROUND(I260*H260,2)</f>
        <v>0</v>
      </c>
      <c r="K260" s="213" t="s">
        <v>531</v>
      </c>
      <c r="L260" s="218"/>
      <c r="M260" s="219" t="s">
        <v>1</v>
      </c>
      <c r="N260" s="220" t="s">
        <v>38</v>
      </c>
      <c r="O260" s="73"/>
      <c r="P260" s="187">
        <f>O260*H260</f>
        <v>0</v>
      </c>
      <c r="Q260" s="187">
        <v>0.0026700000000000001</v>
      </c>
      <c r="R260" s="187">
        <f>Q260*H260</f>
        <v>0.24613395000000002</v>
      </c>
      <c r="S260" s="187">
        <v>0</v>
      </c>
      <c r="T260" s="188">
        <f>S260*H260</f>
        <v>0</v>
      </c>
      <c r="AR260" s="189" t="s">
        <v>199</v>
      </c>
      <c r="AT260" s="189" t="s">
        <v>223</v>
      </c>
      <c r="AU260" s="189" t="s">
        <v>83</v>
      </c>
      <c r="AY260" s="18" t="s">
        <v>149</v>
      </c>
      <c r="BE260" s="190">
        <f>IF(N260="základní",J260,0)</f>
        <v>0</v>
      </c>
      <c r="BF260" s="190">
        <f>IF(N260="snížená",J260,0)</f>
        <v>0</v>
      </c>
      <c r="BG260" s="190">
        <f>IF(N260="zákl. přenesená",J260,0)</f>
        <v>0</v>
      </c>
      <c r="BH260" s="190">
        <f>IF(N260="sníž. přenesená",J260,0)</f>
        <v>0</v>
      </c>
      <c r="BI260" s="190">
        <f>IF(N260="nulová",J260,0)</f>
        <v>0</v>
      </c>
      <c r="BJ260" s="18" t="s">
        <v>81</v>
      </c>
      <c r="BK260" s="190">
        <f>ROUND(I260*H260,2)</f>
        <v>0</v>
      </c>
      <c r="BL260" s="18" t="s">
        <v>156</v>
      </c>
      <c r="BM260" s="189" t="s">
        <v>2149</v>
      </c>
    </row>
    <row r="261" s="12" customFormat="1">
      <c r="B261" s="194"/>
      <c r="D261" s="191" t="s">
        <v>160</v>
      </c>
      <c r="E261" s="195" t="s">
        <v>1</v>
      </c>
      <c r="F261" s="196" t="s">
        <v>2150</v>
      </c>
      <c r="H261" s="197">
        <v>92.185000000000002</v>
      </c>
      <c r="I261" s="198"/>
      <c r="L261" s="194"/>
      <c r="M261" s="199"/>
      <c r="N261" s="200"/>
      <c r="O261" s="200"/>
      <c r="P261" s="200"/>
      <c r="Q261" s="200"/>
      <c r="R261" s="200"/>
      <c r="S261" s="200"/>
      <c r="T261" s="201"/>
      <c r="AT261" s="195" t="s">
        <v>160</v>
      </c>
      <c r="AU261" s="195" t="s">
        <v>83</v>
      </c>
      <c r="AV261" s="12" t="s">
        <v>83</v>
      </c>
      <c r="AW261" s="12" t="s">
        <v>30</v>
      </c>
      <c r="AX261" s="12" t="s">
        <v>81</v>
      </c>
      <c r="AY261" s="195" t="s">
        <v>149</v>
      </c>
    </row>
    <row r="262" s="1" customFormat="1" ht="36" customHeight="1">
      <c r="B262" s="177"/>
      <c r="C262" s="178" t="s">
        <v>384</v>
      </c>
      <c r="D262" s="178" t="s">
        <v>151</v>
      </c>
      <c r="E262" s="179" t="s">
        <v>2151</v>
      </c>
      <c r="F262" s="180" t="s">
        <v>2152</v>
      </c>
      <c r="G262" s="181" t="s">
        <v>334</v>
      </c>
      <c r="H262" s="182">
        <v>18</v>
      </c>
      <c r="I262" s="183"/>
      <c r="J262" s="184">
        <f>ROUND(I262*H262,2)</f>
        <v>0</v>
      </c>
      <c r="K262" s="180" t="s">
        <v>1</v>
      </c>
      <c r="L262" s="37"/>
      <c r="M262" s="185" t="s">
        <v>1</v>
      </c>
      <c r="N262" s="186" t="s">
        <v>38</v>
      </c>
      <c r="O262" s="73"/>
      <c r="P262" s="187">
        <f>O262*H262</f>
        <v>0</v>
      </c>
      <c r="Q262" s="187">
        <v>0</v>
      </c>
      <c r="R262" s="187">
        <f>Q262*H262</f>
        <v>0</v>
      </c>
      <c r="S262" s="187">
        <v>0</v>
      </c>
      <c r="T262" s="188">
        <f>S262*H262</f>
        <v>0</v>
      </c>
      <c r="AR262" s="189" t="s">
        <v>156</v>
      </c>
      <c r="AT262" s="189" t="s">
        <v>151</v>
      </c>
      <c r="AU262" s="189" t="s">
        <v>83</v>
      </c>
      <c r="AY262" s="18" t="s">
        <v>149</v>
      </c>
      <c r="BE262" s="190">
        <f>IF(N262="základní",J262,0)</f>
        <v>0</v>
      </c>
      <c r="BF262" s="190">
        <f>IF(N262="snížená",J262,0)</f>
        <v>0</v>
      </c>
      <c r="BG262" s="190">
        <f>IF(N262="zákl. přenesená",J262,0)</f>
        <v>0</v>
      </c>
      <c r="BH262" s="190">
        <f>IF(N262="sníž. přenesená",J262,0)</f>
        <v>0</v>
      </c>
      <c r="BI262" s="190">
        <f>IF(N262="nulová",J262,0)</f>
        <v>0</v>
      </c>
      <c r="BJ262" s="18" t="s">
        <v>81</v>
      </c>
      <c r="BK262" s="190">
        <f>ROUND(I262*H262,2)</f>
        <v>0</v>
      </c>
      <c r="BL262" s="18" t="s">
        <v>156</v>
      </c>
      <c r="BM262" s="189" t="s">
        <v>2153</v>
      </c>
    </row>
    <row r="263" s="12" customFormat="1">
      <c r="B263" s="194"/>
      <c r="D263" s="191" t="s">
        <v>160</v>
      </c>
      <c r="E263" s="195" t="s">
        <v>1</v>
      </c>
      <c r="F263" s="196" t="s">
        <v>1992</v>
      </c>
      <c r="H263" s="197">
        <v>18</v>
      </c>
      <c r="I263" s="198"/>
      <c r="L263" s="194"/>
      <c r="M263" s="199"/>
      <c r="N263" s="200"/>
      <c r="O263" s="200"/>
      <c r="P263" s="200"/>
      <c r="Q263" s="200"/>
      <c r="R263" s="200"/>
      <c r="S263" s="200"/>
      <c r="T263" s="201"/>
      <c r="AT263" s="195" t="s">
        <v>160</v>
      </c>
      <c r="AU263" s="195" t="s">
        <v>83</v>
      </c>
      <c r="AV263" s="12" t="s">
        <v>83</v>
      </c>
      <c r="AW263" s="12" t="s">
        <v>30</v>
      </c>
      <c r="AX263" s="12" t="s">
        <v>81</v>
      </c>
      <c r="AY263" s="195" t="s">
        <v>149</v>
      </c>
    </row>
    <row r="264" s="1" customFormat="1" ht="16.5" customHeight="1">
      <c r="B264" s="177"/>
      <c r="C264" s="211" t="s">
        <v>390</v>
      </c>
      <c r="D264" s="211" t="s">
        <v>223</v>
      </c>
      <c r="E264" s="212" t="s">
        <v>2154</v>
      </c>
      <c r="F264" s="213" t="s">
        <v>2155</v>
      </c>
      <c r="G264" s="214" t="s">
        <v>334</v>
      </c>
      <c r="H264" s="215">
        <v>18</v>
      </c>
      <c r="I264" s="216"/>
      <c r="J264" s="217">
        <f>ROUND(I264*H264,2)</f>
        <v>0</v>
      </c>
      <c r="K264" s="213" t="s">
        <v>531</v>
      </c>
      <c r="L264" s="218"/>
      <c r="M264" s="219" t="s">
        <v>1</v>
      </c>
      <c r="N264" s="220" t="s">
        <v>38</v>
      </c>
      <c r="O264" s="73"/>
      <c r="P264" s="187">
        <f>O264*H264</f>
        <v>0</v>
      </c>
      <c r="Q264" s="187">
        <v>0.00029999999999999997</v>
      </c>
      <c r="R264" s="187">
        <f>Q264*H264</f>
        <v>0.0053999999999999994</v>
      </c>
      <c r="S264" s="187">
        <v>0</v>
      </c>
      <c r="T264" s="188">
        <f>S264*H264</f>
        <v>0</v>
      </c>
      <c r="AR264" s="189" t="s">
        <v>199</v>
      </c>
      <c r="AT264" s="189" t="s">
        <v>223</v>
      </c>
      <c r="AU264" s="189" t="s">
        <v>83</v>
      </c>
      <c r="AY264" s="18" t="s">
        <v>149</v>
      </c>
      <c r="BE264" s="190">
        <f>IF(N264="základní",J264,0)</f>
        <v>0</v>
      </c>
      <c r="BF264" s="190">
        <f>IF(N264="snížená",J264,0)</f>
        <v>0</v>
      </c>
      <c r="BG264" s="190">
        <f>IF(N264="zákl. přenesená",J264,0)</f>
        <v>0</v>
      </c>
      <c r="BH264" s="190">
        <f>IF(N264="sníž. přenesená",J264,0)</f>
        <v>0</v>
      </c>
      <c r="BI264" s="190">
        <f>IF(N264="nulová",J264,0)</f>
        <v>0</v>
      </c>
      <c r="BJ264" s="18" t="s">
        <v>81</v>
      </c>
      <c r="BK264" s="190">
        <f>ROUND(I264*H264,2)</f>
        <v>0</v>
      </c>
      <c r="BL264" s="18" t="s">
        <v>156</v>
      </c>
      <c r="BM264" s="189" t="s">
        <v>2156</v>
      </c>
    </row>
    <row r="265" s="12" customFormat="1">
      <c r="B265" s="194"/>
      <c r="D265" s="191" t="s">
        <v>160</v>
      </c>
      <c r="E265" s="195" t="s">
        <v>1</v>
      </c>
      <c r="F265" s="196" t="s">
        <v>1992</v>
      </c>
      <c r="H265" s="197">
        <v>18</v>
      </c>
      <c r="I265" s="198"/>
      <c r="L265" s="194"/>
      <c r="M265" s="199"/>
      <c r="N265" s="200"/>
      <c r="O265" s="200"/>
      <c r="P265" s="200"/>
      <c r="Q265" s="200"/>
      <c r="R265" s="200"/>
      <c r="S265" s="200"/>
      <c r="T265" s="201"/>
      <c r="AT265" s="195" t="s">
        <v>160</v>
      </c>
      <c r="AU265" s="195" t="s">
        <v>83</v>
      </c>
      <c r="AV265" s="12" t="s">
        <v>83</v>
      </c>
      <c r="AW265" s="12" t="s">
        <v>30</v>
      </c>
      <c r="AX265" s="12" t="s">
        <v>81</v>
      </c>
      <c r="AY265" s="195" t="s">
        <v>149</v>
      </c>
    </row>
    <row r="266" s="1" customFormat="1" ht="16.5" customHeight="1">
      <c r="B266" s="177"/>
      <c r="C266" s="178" t="s">
        <v>396</v>
      </c>
      <c r="D266" s="178" t="s">
        <v>151</v>
      </c>
      <c r="E266" s="179" t="s">
        <v>1773</v>
      </c>
      <c r="F266" s="180" t="s">
        <v>1774</v>
      </c>
      <c r="G266" s="181" t="s">
        <v>281</v>
      </c>
      <c r="H266" s="182">
        <v>89.5</v>
      </c>
      <c r="I266" s="183"/>
      <c r="J266" s="184">
        <f>ROUND(I266*H266,2)</f>
        <v>0</v>
      </c>
      <c r="K266" s="180" t="s">
        <v>531</v>
      </c>
      <c r="L266" s="37"/>
      <c r="M266" s="185" t="s">
        <v>1</v>
      </c>
      <c r="N266" s="186" t="s">
        <v>38</v>
      </c>
      <c r="O266" s="73"/>
      <c r="P266" s="187">
        <f>O266*H266</f>
        <v>0</v>
      </c>
      <c r="Q266" s="187">
        <v>0</v>
      </c>
      <c r="R266" s="187">
        <f>Q266*H266</f>
        <v>0</v>
      </c>
      <c r="S266" s="187">
        <v>0</v>
      </c>
      <c r="T266" s="188">
        <f>S266*H266</f>
        <v>0</v>
      </c>
      <c r="AR266" s="189" t="s">
        <v>156</v>
      </c>
      <c r="AT266" s="189" t="s">
        <v>151</v>
      </c>
      <c r="AU266" s="189" t="s">
        <v>83</v>
      </c>
      <c r="AY266" s="18" t="s">
        <v>149</v>
      </c>
      <c r="BE266" s="190">
        <f>IF(N266="základní",J266,0)</f>
        <v>0</v>
      </c>
      <c r="BF266" s="190">
        <f>IF(N266="snížená",J266,0)</f>
        <v>0</v>
      </c>
      <c r="BG266" s="190">
        <f>IF(N266="zákl. přenesená",J266,0)</f>
        <v>0</v>
      </c>
      <c r="BH266" s="190">
        <f>IF(N266="sníž. přenesená",J266,0)</f>
        <v>0</v>
      </c>
      <c r="BI266" s="190">
        <f>IF(N266="nulová",J266,0)</f>
        <v>0</v>
      </c>
      <c r="BJ266" s="18" t="s">
        <v>81</v>
      </c>
      <c r="BK266" s="190">
        <f>ROUND(I266*H266,2)</f>
        <v>0</v>
      </c>
      <c r="BL266" s="18" t="s">
        <v>156</v>
      </c>
      <c r="BM266" s="189" t="s">
        <v>2157</v>
      </c>
    </row>
    <row r="267" s="12" customFormat="1">
      <c r="B267" s="194"/>
      <c r="D267" s="191" t="s">
        <v>160</v>
      </c>
      <c r="E267" s="195" t="s">
        <v>1</v>
      </c>
      <c r="F267" s="196" t="s">
        <v>2146</v>
      </c>
      <c r="H267" s="197">
        <v>89.5</v>
      </c>
      <c r="I267" s="198"/>
      <c r="L267" s="194"/>
      <c r="M267" s="199"/>
      <c r="N267" s="200"/>
      <c r="O267" s="200"/>
      <c r="P267" s="200"/>
      <c r="Q267" s="200"/>
      <c r="R267" s="200"/>
      <c r="S267" s="200"/>
      <c r="T267" s="201"/>
      <c r="AT267" s="195" t="s">
        <v>160</v>
      </c>
      <c r="AU267" s="195" t="s">
        <v>83</v>
      </c>
      <c r="AV267" s="12" t="s">
        <v>83</v>
      </c>
      <c r="AW267" s="12" t="s">
        <v>30</v>
      </c>
      <c r="AX267" s="12" t="s">
        <v>81</v>
      </c>
      <c r="AY267" s="195" t="s">
        <v>149</v>
      </c>
    </row>
    <row r="268" s="1" customFormat="1" ht="24" customHeight="1">
      <c r="B268" s="177"/>
      <c r="C268" s="178" t="s">
        <v>401</v>
      </c>
      <c r="D268" s="178" t="s">
        <v>151</v>
      </c>
      <c r="E268" s="179" t="s">
        <v>765</v>
      </c>
      <c r="F268" s="180" t="s">
        <v>766</v>
      </c>
      <c r="G268" s="181" t="s">
        <v>334</v>
      </c>
      <c r="H268" s="182">
        <v>1</v>
      </c>
      <c r="I268" s="183"/>
      <c r="J268" s="184">
        <f>ROUND(I268*H268,2)</f>
        <v>0</v>
      </c>
      <c r="K268" s="180" t="s">
        <v>531</v>
      </c>
      <c r="L268" s="37"/>
      <c r="M268" s="185" t="s">
        <v>1</v>
      </c>
      <c r="N268" s="186" t="s">
        <v>38</v>
      </c>
      <c r="O268" s="73"/>
      <c r="P268" s="187">
        <f>O268*H268</f>
        <v>0</v>
      </c>
      <c r="Q268" s="187">
        <v>0.46009</v>
      </c>
      <c r="R268" s="187">
        <f>Q268*H268</f>
        <v>0.46009</v>
      </c>
      <c r="S268" s="187">
        <v>0</v>
      </c>
      <c r="T268" s="188">
        <f>S268*H268</f>
        <v>0</v>
      </c>
      <c r="AR268" s="189" t="s">
        <v>156</v>
      </c>
      <c r="AT268" s="189" t="s">
        <v>151</v>
      </c>
      <c r="AU268" s="189" t="s">
        <v>83</v>
      </c>
      <c r="AY268" s="18" t="s">
        <v>149</v>
      </c>
      <c r="BE268" s="190">
        <f>IF(N268="základní",J268,0)</f>
        <v>0</v>
      </c>
      <c r="BF268" s="190">
        <f>IF(N268="snížená",J268,0)</f>
        <v>0</v>
      </c>
      <c r="BG268" s="190">
        <f>IF(N268="zákl. přenesená",J268,0)</f>
        <v>0</v>
      </c>
      <c r="BH268" s="190">
        <f>IF(N268="sníž. přenesená",J268,0)</f>
        <v>0</v>
      </c>
      <c r="BI268" s="190">
        <f>IF(N268="nulová",J268,0)</f>
        <v>0</v>
      </c>
      <c r="BJ268" s="18" t="s">
        <v>81</v>
      </c>
      <c r="BK268" s="190">
        <f>ROUND(I268*H268,2)</f>
        <v>0</v>
      </c>
      <c r="BL268" s="18" t="s">
        <v>156</v>
      </c>
      <c r="BM268" s="189" t="s">
        <v>2158</v>
      </c>
    </row>
    <row r="269" s="12" customFormat="1">
      <c r="B269" s="194"/>
      <c r="D269" s="191" t="s">
        <v>160</v>
      </c>
      <c r="E269" s="195" t="s">
        <v>1</v>
      </c>
      <c r="F269" s="196" t="s">
        <v>692</v>
      </c>
      <c r="H269" s="197">
        <v>1</v>
      </c>
      <c r="I269" s="198"/>
      <c r="L269" s="194"/>
      <c r="M269" s="199"/>
      <c r="N269" s="200"/>
      <c r="O269" s="200"/>
      <c r="P269" s="200"/>
      <c r="Q269" s="200"/>
      <c r="R269" s="200"/>
      <c r="S269" s="200"/>
      <c r="T269" s="201"/>
      <c r="AT269" s="195" t="s">
        <v>160</v>
      </c>
      <c r="AU269" s="195" t="s">
        <v>83</v>
      </c>
      <c r="AV269" s="12" t="s">
        <v>83</v>
      </c>
      <c r="AW269" s="12" t="s">
        <v>30</v>
      </c>
      <c r="AX269" s="12" t="s">
        <v>81</v>
      </c>
      <c r="AY269" s="195" t="s">
        <v>149</v>
      </c>
    </row>
    <row r="270" s="1" customFormat="1" ht="16.5" customHeight="1">
      <c r="B270" s="177"/>
      <c r="C270" s="178" t="s">
        <v>406</v>
      </c>
      <c r="D270" s="178" t="s">
        <v>151</v>
      </c>
      <c r="E270" s="179" t="s">
        <v>823</v>
      </c>
      <c r="F270" s="180" t="s">
        <v>824</v>
      </c>
      <c r="G270" s="181" t="s">
        <v>281</v>
      </c>
      <c r="H270" s="182">
        <v>89.5</v>
      </c>
      <c r="I270" s="183"/>
      <c r="J270" s="184">
        <f>ROUND(I270*H270,2)</f>
        <v>0</v>
      </c>
      <c r="K270" s="180" t="s">
        <v>531</v>
      </c>
      <c r="L270" s="37"/>
      <c r="M270" s="185" t="s">
        <v>1</v>
      </c>
      <c r="N270" s="186" t="s">
        <v>38</v>
      </c>
      <c r="O270" s="73"/>
      <c r="P270" s="187">
        <f>O270*H270</f>
        <v>0</v>
      </c>
      <c r="Q270" s="187">
        <v>0.00012999999999999999</v>
      </c>
      <c r="R270" s="187">
        <f>Q270*H270</f>
        <v>0.011635</v>
      </c>
      <c r="S270" s="187">
        <v>0</v>
      </c>
      <c r="T270" s="188">
        <f>S270*H270</f>
        <v>0</v>
      </c>
      <c r="AR270" s="189" t="s">
        <v>156</v>
      </c>
      <c r="AT270" s="189" t="s">
        <v>151</v>
      </c>
      <c r="AU270" s="189" t="s">
        <v>83</v>
      </c>
      <c r="AY270" s="18" t="s">
        <v>149</v>
      </c>
      <c r="BE270" s="190">
        <f>IF(N270="základní",J270,0)</f>
        <v>0</v>
      </c>
      <c r="BF270" s="190">
        <f>IF(N270="snížená",J270,0)</f>
        <v>0</v>
      </c>
      <c r="BG270" s="190">
        <f>IF(N270="zákl. přenesená",J270,0)</f>
        <v>0</v>
      </c>
      <c r="BH270" s="190">
        <f>IF(N270="sníž. přenesená",J270,0)</f>
        <v>0</v>
      </c>
      <c r="BI270" s="190">
        <f>IF(N270="nulová",J270,0)</f>
        <v>0</v>
      </c>
      <c r="BJ270" s="18" t="s">
        <v>81</v>
      </c>
      <c r="BK270" s="190">
        <f>ROUND(I270*H270,2)</f>
        <v>0</v>
      </c>
      <c r="BL270" s="18" t="s">
        <v>156</v>
      </c>
      <c r="BM270" s="189" t="s">
        <v>2159</v>
      </c>
    </row>
    <row r="271" s="12" customFormat="1">
      <c r="B271" s="194"/>
      <c r="D271" s="191" t="s">
        <v>160</v>
      </c>
      <c r="E271" s="195" t="s">
        <v>1</v>
      </c>
      <c r="F271" s="196" t="s">
        <v>2160</v>
      </c>
      <c r="H271" s="197">
        <v>89.5</v>
      </c>
      <c r="I271" s="198"/>
      <c r="L271" s="194"/>
      <c r="M271" s="199"/>
      <c r="N271" s="200"/>
      <c r="O271" s="200"/>
      <c r="P271" s="200"/>
      <c r="Q271" s="200"/>
      <c r="R271" s="200"/>
      <c r="S271" s="200"/>
      <c r="T271" s="201"/>
      <c r="AT271" s="195" t="s">
        <v>160</v>
      </c>
      <c r="AU271" s="195" t="s">
        <v>83</v>
      </c>
      <c r="AV271" s="12" t="s">
        <v>83</v>
      </c>
      <c r="AW271" s="12" t="s">
        <v>30</v>
      </c>
      <c r="AX271" s="12" t="s">
        <v>81</v>
      </c>
      <c r="AY271" s="195" t="s">
        <v>149</v>
      </c>
    </row>
    <row r="272" s="11" customFormat="1" ht="22.8" customHeight="1">
      <c r="B272" s="164"/>
      <c r="D272" s="165" t="s">
        <v>72</v>
      </c>
      <c r="E272" s="175" t="s">
        <v>445</v>
      </c>
      <c r="F272" s="175" t="s">
        <v>446</v>
      </c>
      <c r="I272" s="167"/>
      <c r="J272" s="176">
        <f>BK272</f>
        <v>0</v>
      </c>
      <c r="L272" s="164"/>
      <c r="M272" s="169"/>
      <c r="N272" s="170"/>
      <c r="O272" s="170"/>
      <c r="P272" s="171">
        <f>P273</f>
        <v>0</v>
      </c>
      <c r="Q272" s="170"/>
      <c r="R272" s="171">
        <f>R273</f>
        <v>0</v>
      </c>
      <c r="S272" s="170"/>
      <c r="T272" s="172">
        <f>T273</f>
        <v>0</v>
      </c>
      <c r="AR272" s="165" t="s">
        <v>81</v>
      </c>
      <c r="AT272" s="173" t="s">
        <v>72</v>
      </c>
      <c r="AU272" s="173" t="s">
        <v>81</v>
      </c>
      <c r="AY272" s="165" t="s">
        <v>149</v>
      </c>
      <c r="BK272" s="174">
        <f>BK273</f>
        <v>0</v>
      </c>
    </row>
    <row r="273" s="1" customFormat="1" ht="48" customHeight="1">
      <c r="B273" s="177"/>
      <c r="C273" s="178" t="s">
        <v>411</v>
      </c>
      <c r="D273" s="178" t="s">
        <v>151</v>
      </c>
      <c r="E273" s="179" t="s">
        <v>870</v>
      </c>
      <c r="F273" s="180" t="s">
        <v>871</v>
      </c>
      <c r="G273" s="181" t="s">
        <v>226</v>
      </c>
      <c r="H273" s="182">
        <v>80.686000000000007</v>
      </c>
      <c r="I273" s="183"/>
      <c r="J273" s="184">
        <f>ROUND(I273*H273,2)</f>
        <v>0</v>
      </c>
      <c r="K273" s="180" t="s">
        <v>531</v>
      </c>
      <c r="L273" s="37"/>
      <c r="M273" s="239" t="s">
        <v>1</v>
      </c>
      <c r="N273" s="240" t="s">
        <v>38</v>
      </c>
      <c r="O273" s="222"/>
      <c r="P273" s="241">
        <f>O273*H273</f>
        <v>0</v>
      </c>
      <c r="Q273" s="241">
        <v>0</v>
      </c>
      <c r="R273" s="241">
        <f>Q273*H273</f>
        <v>0</v>
      </c>
      <c r="S273" s="241">
        <v>0</v>
      </c>
      <c r="T273" s="242">
        <f>S273*H273</f>
        <v>0</v>
      </c>
      <c r="AR273" s="189" t="s">
        <v>156</v>
      </c>
      <c r="AT273" s="189" t="s">
        <v>151</v>
      </c>
      <c r="AU273" s="189" t="s">
        <v>83</v>
      </c>
      <c r="AY273" s="18" t="s">
        <v>149</v>
      </c>
      <c r="BE273" s="190">
        <f>IF(N273="základní",J273,0)</f>
        <v>0</v>
      </c>
      <c r="BF273" s="190">
        <f>IF(N273="snížená",J273,0)</f>
        <v>0</v>
      </c>
      <c r="BG273" s="190">
        <f>IF(N273="zákl. přenesená",J273,0)</f>
        <v>0</v>
      </c>
      <c r="BH273" s="190">
        <f>IF(N273="sníž. přenesená",J273,0)</f>
        <v>0</v>
      </c>
      <c r="BI273" s="190">
        <f>IF(N273="nulová",J273,0)</f>
        <v>0</v>
      </c>
      <c r="BJ273" s="18" t="s">
        <v>81</v>
      </c>
      <c r="BK273" s="190">
        <f>ROUND(I273*H273,2)</f>
        <v>0</v>
      </c>
      <c r="BL273" s="18" t="s">
        <v>156</v>
      </c>
      <c r="BM273" s="189" t="s">
        <v>2161</v>
      </c>
    </row>
    <row r="274" s="1" customFormat="1" ht="6.96" customHeight="1">
      <c r="B274" s="56"/>
      <c r="C274" s="57"/>
      <c r="D274" s="57"/>
      <c r="E274" s="57"/>
      <c r="F274" s="57"/>
      <c r="G274" s="57"/>
      <c r="H274" s="57"/>
      <c r="I274" s="139"/>
      <c r="J274" s="57"/>
      <c r="K274" s="57"/>
      <c r="L274" s="37"/>
    </row>
  </sheetData>
  <autoFilter ref="C121:K273"/>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114</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2162</v>
      </c>
      <c r="F9" s="1"/>
      <c r="G9" s="1"/>
      <c r="H9" s="1"/>
      <c r="I9" s="118"/>
      <c r="L9" s="37"/>
    </row>
    <row r="10" s="1" customFormat="1">
      <c r="B10" s="37"/>
      <c r="I10" s="118"/>
      <c r="L10" s="37"/>
    </row>
    <row r="11" s="1" customFormat="1" ht="12" customHeight="1">
      <c r="B11" s="37"/>
      <c r="D11" s="31" t="s">
        <v>18</v>
      </c>
      <c r="F11" s="26" t="s">
        <v>1</v>
      </c>
      <c r="I11" s="119" t="s">
        <v>19</v>
      </c>
      <c r="J11" s="26" t="s">
        <v>1</v>
      </c>
      <c r="L11" s="37"/>
    </row>
    <row r="12" s="1" customFormat="1" ht="12" customHeight="1">
      <c r="B12" s="37"/>
      <c r="D12" s="31" t="s">
        <v>20</v>
      </c>
      <c r="F12" s="26" t="s">
        <v>21</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tr">
        <f>IF('Rekapitulace stavby'!AN10="","",'Rekapitulace stavby'!AN10)</f>
        <v/>
      </c>
      <c r="L14" s="37"/>
    </row>
    <row r="15" s="1" customFormat="1" ht="18" customHeight="1">
      <c r="B15" s="37"/>
      <c r="E15" s="26" t="str">
        <f>IF('Rekapitulace stavby'!E11="","",'Rekapitulace stavby'!E11)</f>
        <v xml:space="preserve"> </v>
      </c>
      <c r="I15" s="119" t="s">
        <v>26</v>
      </c>
      <c r="J15" s="26" t="str">
        <f>IF('Rekapitulace stavby'!AN11="","",'Rekapitulace stavby'!AN11)</f>
        <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tr">
        <f>IF('Rekapitulace stavby'!AN16="","",'Rekapitulace stavby'!AN16)</f>
        <v/>
      </c>
      <c r="L20" s="37"/>
    </row>
    <row r="21" s="1" customFormat="1" ht="18" customHeight="1">
      <c r="B21" s="37"/>
      <c r="E21" s="26" t="str">
        <f>IF('Rekapitulace stavby'!E17="","",'Rekapitulace stavby'!E17)</f>
        <v xml:space="preserve"> </v>
      </c>
      <c r="I21" s="119" t="s">
        <v>26</v>
      </c>
      <c r="J21" s="26" t="str">
        <f>IF('Rekapitulace stavby'!AN17="","",'Rekapitulace stavby'!AN17)</f>
        <v/>
      </c>
      <c r="L21" s="37"/>
    </row>
    <row r="22" s="1" customFormat="1" ht="6.96" customHeight="1">
      <c r="B22" s="37"/>
      <c r="I22" s="118"/>
      <c r="L22" s="37"/>
    </row>
    <row r="23" s="1" customFormat="1" ht="12" customHeight="1">
      <c r="B23" s="37"/>
      <c r="D23" s="31" t="s">
        <v>31</v>
      </c>
      <c r="I23" s="119" t="s">
        <v>25</v>
      </c>
      <c r="J23" s="26" t="str">
        <f>IF('Rekapitulace stavby'!AN19="","",'Rekapitulace stavby'!AN19)</f>
        <v/>
      </c>
      <c r="L23" s="37"/>
    </row>
    <row r="24" s="1" customFormat="1" ht="18" customHeight="1">
      <c r="B24" s="37"/>
      <c r="E24" s="26" t="str">
        <f>IF('Rekapitulace stavby'!E20="","",'Rekapitulace stavby'!E20)</f>
        <v xml:space="preserve"> </v>
      </c>
      <c r="I24" s="119" t="s">
        <v>26</v>
      </c>
      <c r="J24" s="26" t="str">
        <f>IF('Rekapitulace stavby'!AN20="","",'Rekapitulace stavby'!AN20)</f>
        <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ROUND(J120,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ROUND((SUM(BE120:BE143)),  2)</f>
        <v>0</v>
      </c>
      <c r="I33" s="127">
        <v>0.20999999999999999</v>
      </c>
      <c r="J33" s="126">
        <f>ROUND(((SUM(BE120:BE143))*I33),  2)</f>
        <v>0</v>
      </c>
      <c r="L33" s="37"/>
    </row>
    <row r="34" s="1" customFormat="1" ht="14.4" customHeight="1">
      <c r="B34" s="37"/>
      <c r="E34" s="31" t="s">
        <v>39</v>
      </c>
      <c r="F34" s="126">
        <f>ROUND((SUM(BF120:BF143)),  2)</f>
        <v>0</v>
      </c>
      <c r="I34" s="127">
        <v>0.14999999999999999</v>
      </c>
      <c r="J34" s="126">
        <f>ROUND(((SUM(BF120:BF143))*I34),  2)</f>
        <v>0</v>
      </c>
      <c r="L34" s="37"/>
    </row>
    <row r="35" hidden="1" s="1" customFormat="1" ht="14.4" customHeight="1">
      <c r="B35" s="37"/>
      <c r="E35" s="31" t="s">
        <v>40</v>
      </c>
      <c r="F35" s="126">
        <f>ROUND((SUM(BG120:BG143)),  2)</f>
        <v>0</v>
      </c>
      <c r="I35" s="127">
        <v>0.20999999999999999</v>
      </c>
      <c r="J35" s="126">
        <f>0</f>
        <v>0</v>
      </c>
      <c r="L35" s="37"/>
    </row>
    <row r="36" hidden="1" s="1" customFormat="1" ht="14.4" customHeight="1">
      <c r="B36" s="37"/>
      <c r="E36" s="31" t="s">
        <v>41</v>
      </c>
      <c r="F36" s="126">
        <f>ROUND((SUM(BH120:BH143)),  2)</f>
        <v>0</v>
      </c>
      <c r="I36" s="127">
        <v>0.14999999999999999</v>
      </c>
      <c r="J36" s="126">
        <f>0</f>
        <v>0</v>
      </c>
      <c r="L36" s="37"/>
    </row>
    <row r="37" hidden="1" s="1" customFormat="1" ht="14.4" customHeight="1">
      <c r="B37" s="37"/>
      <c r="E37" s="31" t="s">
        <v>42</v>
      </c>
      <c r="F37" s="126">
        <f>ROUND((SUM(BI120:BI143)),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 xml:space="preserve">VRN1 - VRN Město </v>
      </c>
      <c r="F87" s="1"/>
      <c r="G87" s="1"/>
      <c r="H87" s="1"/>
      <c r="I87" s="118"/>
      <c r="L87" s="37"/>
    </row>
    <row r="88" s="1" customFormat="1" ht="6.96" customHeight="1">
      <c r="B88" s="37"/>
      <c r="I88" s="118"/>
      <c r="L88" s="37"/>
    </row>
    <row r="89" s="1" customFormat="1" ht="12" customHeight="1">
      <c r="B89" s="37"/>
      <c r="C89" s="31" t="s">
        <v>20</v>
      </c>
      <c r="F89" s="26" t="str">
        <f>F12</f>
        <v xml:space="preserve"> </v>
      </c>
      <c r="I89" s="119" t="s">
        <v>22</v>
      </c>
      <c r="J89" s="65" t="str">
        <f>IF(J12="","",J12)</f>
        <v>2. 7. 2019</v>
      </c>
      <c r="L89" s="37"/>
    </row>
    <row r="90" s="1" customFormat="1" ht="6.96" customHeight="1">
      <c r="B90" s="37"/>
      <c r="I90" s="118"/>
      <c r="L90" s="37"/>
    </row>
    <row r="91" s="1" customFormat="1" ht="15.15" customHeight="1">
      <c r="B91" s="37"/>
      <c r="C91" s="31" t="s">
        <v>24</v>
      </c>
      <c r="F91" s="26" t="str">
        <f>E15</f>
        <v xml:space="preserve"> </v>
      </c>
      <c r="I91" s="119" t="s">
        <v>29</v>
      </c>
      <c r="J91" s="35" t="str">
        <f>E21</f>
        <v xml:space="preserve"> </v>
      </c>
      <c r="L91" s="37"/>
    </row>
    <row r="92" s="1" customFormat="1" ht="15.15" customHeight="1">
      <c r="B92" s="37"/>
      <c r="C92" s="31" t="s">
        <v>27</v>
      </c>
      <c r="F92" s="26" t="str">
        <f>IF(E18="","",E18)</f>
        <v>Vyplň údaj</v>
      </c>
      <c r="I92" s="119" t="s">
        <v>31</v>
      </c>
      <c r="J92" s="35" t="str">
        <f>E24</f>
        <v xml:space="preserve"> </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J120</f>
        <v>0</v>
      </c>
      <c r="L96" s="37"/>
      <c r="AU96" s="18" t="s">
        <v>125</v>
      </c>
    </row>
    <row r="97" s="8" customFormat="1" ht="24.96" customHeight="1">
      <c r="B97" s="145"/>
      <c r="D97" s="146" t="s">
        <v>2163</v>
      </c>
      <c r="E97" s="147"/>
      <c r="F97" s="147"/>
      <c r="G97" s="147"/>
      <c r="H97" s="147"/>
      <c r="I97" s="148"/>
      <c r="J97" s="149">
        <f>J121</f>
        <v>0</v>
      </c>
      <c r="L97" s="145"/>
    </row>
    <row r="98" s="9" customFormat="1" ht="19.92" customHeight="1">
      <c r="B98" s="150"/>
      <c r="D98" s="151" t="s">
        <v>2164</v>
      </c>
      <c r="E98" s="152"/>
      <c r="F98" s="152"/>
      <c r="G98" s="152"/>
      <c r="H98" s="152"/>
      <c r="I98" s="153"/>
      <c r="J98" s="154">
        <f>J122</f>
        <v>0</v>
      </c>
      <c r="L98" s="150"/>
    </row>
    <row r="99" s="9" customFormat="1" ht="19.92" customHeight="1">
      <c r="B99" s="150"/>
      <c r="D99" s="151" t="s">
        <v>2165</v>
      </c>
      <c r="E99" s="152"/>
      <c r="F99" s="152"/>
      <c r="G99" s="152"/>
      <c r="H99" s="152"/>
      <c r="I99" s="153"/>
      <c r="J99" s="154">
        <f>J130</f>
        <v>0</v>
      </c>
      <c r="L99" s="150"/>
    </row>
    <row r="100" s="9" customFormat="1" ht="19.92" customHeight="1">
      <c r="B100" s="150"/>
      <c r="D100" s="151" t="s">
        <v>2166</v>
      </c>
      <c r="E100" s="152"/>
      <c r="F100" s="152"/>
      <c r="G100" s="152"/>
      <c r="H100" s="152"/>
      <c r="I100" s="153"/>
      <c r="J100" s="154">
        <f>J140</f>
        <v>0</v>
      </c>
      <c r="L100" s="150"/>
    </row>
    <row r="101" s="1" customFormat="1" ht="21.84" customHeight="1">
      <c r="B101" s="37"/>
      <c r="I101" s="118"/>
      <c r="L101" s="37"/>
    </row>
    <row r="102" s="1" customFormat="1" ht="6.96" customHeight="1">
      <c r="B102" s="56"/>
      <c r="C102" s="57"/>
      <c r="D102" s="57"/>
      <c r="E102" s="57"/>
      <c r="F102" s="57"/>
      <c r="G102" s="57"/>
      <c r="H102" s="57"/>
      <c r="I102" s="139"/>
      <c r="J102" s="57"/>
      <c r="K102" s="57"/>
      <c r="L102" s="37"/>
    </row>
    <row r="106" s="1" customFormat="1" ht="6.96" customHeight="1">
      <c r="B106" s="58"/>
      <c r="C106" s="59"/>
      <c r="D106" s="59"/>
      <c r="E106" s="59"/>
      <c r="F106" s="59"/>
      <c r="G106" s="59"/>
      <c r="H106" s="59"/>
      <c r="I106" s="140"/>
      <c r="J106" s="59"/>
      <c r="K106" s="59"/>
      <c r="L106" s="37"/>
    </row>
    <row r="107" s="1" customFormat="1" ht="24.96" customHeight="1">
      <c r="B107" s="37"/>
      <c r="C107" s="22" t="s">
        <v>134</v>
      </c>
      <c r="I107" s="118"/>
      <c r="L107" s="37"/>
    </row>
    <row r="108" s="1" customFormat="1" ht="6.96" customHeight="1">
      <c r="B108" s="37"/>
      <c r="I108" s="118"/>
      <c r="L108" s="37"/>
    </row>
    <row r="109" s="1" customFormat="1" ht="12" customHeight="1">
      <c r="B109" s="37"/>
      <c r="C109" s="31" t="s">
        <v>16</v>
      </c>
      <c r="I109" s="118"/>
      <c r="L109" s="37"/>
    </row>
    <row r="110" s="1" customFormat="1" ht="16.5" customHeight="1">
      <c r="B110" s="37"/>
      <c r="E110" s="117" t="str">
        <f>E7</f>
        <v>III/18614 Třebomyslická ulice Horažďovice</v>
      </c>
      <c r="F110" s="31"/>
      <c r="G110" s="31"/>
      <c r="H110" s="31"/>
      <c r="I110" s="118"/>
      <c r="L110" s="37"/>
    </row>
    <row r="111" s="1" customFormat="1" ht="12" customHeight="1">
      <c r="B111" s="37"/>
      <c r="C111" s="31" t="s">
        <v>119</v>
      </c>
      <c r="I111" s="118"/>
      <c r="L111" s="37"/>
    </row>
    <row r="112" s="1" customFormat="1" ht="16.5" customHeight="1">
      <c r="B112" s="37"/>
      <c r="E112" s="63" t="str">
        <f>E9</f>
        <v xml:space="preserve">VRN1 - VRN Město </v>
      </c>
      <c r="F112" s="1"/>
      <c r="G112" s="1"/>
      <c r="H112" s="1"/>
      <c r="I112" s="118"/>
      <c r="L112" s="37"/>
    </row>
    <row r="113" s="1" customFormat="1" ht="6.96" customHeight="1">
      <c r="B113" s="37"/>
      <c r="I113" s="118"/>
      <c r="L113" s="37"/>
    </row>
    <row r="114" s="1" customFormat="1" ht="12" customHeight="1">
      <c r="B114" s="37"/>
      <c r="C114" s="31" t="s">
        <v>20</v>
      </c>
      <c r="F114" s="26" t="str">
        <f>F12</f>
        <v xml:space="preserve"> </v>
      </c>
      <c r="I114" s="119" t="s">
        <v>22</v>
      </c>
      <c r="J114" s="65" t="str">
        <f>IF(J12="","",J12)</f>
        <v>2. 7. 2019</v>
      </c>
      <c r="L114" s="37"/>
    </row>
    <row r="115" s="1" customFormat="1" ht="6.96" customHeight="1">
      <c r="B115" s="37"/>
      <c r="I115" s="118"/>
      <c r="L115" s="37"/>
    </row>
    <row r="116" s="1" customFormat="1" ht="15.15" customHeight="1">
      <c r="B116" s="37"/>
      <c r="C116" s="31" t="s">
        <v>24</v>
      </c>
      <c r="F116" s="26" t="str">
        <f>E15</f>
        <v xml:space="preserve"> </v>
      </c>
      <c r="I116" s="119" t="s">
        <v>29</v>
      </c>
      <c r="J116" s="35" t="str">
        <f>E21</f>
        <v xml:space="preserve"> </v>
      </c>
      <c r="L116" s="37"/>
    </row>
    <row r="117" s="1" customFormat="1" ht="15.15" customHeight="1">
      <c r="B117" s="37"/>
      <c r="C117" s="31" t="s">
        <v>27</v>
      </c>
      <c r="F117" s="26" t="str">
        <f>IF(E18="","",E18)</f>
        <v>Vyplň údaj</v>
      </c>
      <c r="I117" s="119" t="s">
        <v>31</v>
      </c>
      <c r="J117" s="35" t="str">
        <f>E24</f>
        <v xml:space="preserve"> </v>
      </c>
      <c r="L117" s="37"/>
    </row>
    <row r="118" s="1" customFormat="1" ht="10.32" customHeight="1">
      <c r="B118" s="37"/>
      <c r="I118" s="118"/>
      <c r="L118" s="37"/>
    </row>
    <row r="119" s="10" customFormat="1" ht="29.28" customHeight="1">
      <c r="B119" s="155"/>
      <c r="C119" s="156" t="s">
        <v>135</v>
      </c>
      <c r="D119" s="157" t="s">
        <v>58</v>
      </c>
      <c r="E119" s="157" t="s">
        <v>54</v>
      </c>
      <c r="F119" s="157" t="s">
        <v>55</v>
      </c>
      <c r="G119" s="157" t="s">
        <v>136</v>
      </c>
      <c r="H119" s="157" t="s">
        <v>137</v>
      </c>
      <c r="I119" s="158" t="s">
        <v>138</v>
      </c>
      <c r="J119" s="157" t="s">
        <v>123</v>
      </c>
      <c r="K119" s="159" t="s">
        <v>139</v>
      </c>
      <c r="L119" s="155"/>
      <c r="M119" s="82" t="s">
        <v>1</v>
      </c>
      <c r="N119" s="83" t="s">
        <v>37</v>
      </c>
      <c r="O119" s="83" t="s">
        <v>140</v>
      </c>
      <c r="P119" s="83" t="s">
        <v>141</v>
      </c>
      <c r="Q119" s="83" t="s">
        <v>142</v>
      </c>
      <c r="R119" s="83" t="s">
        <v>143</v>
      </c>
      <c r="S119" s="83" t="s">
        <v>144</v>
      </c>
      <c r="T119" s="84" t="s">
        <v>145</v>
      </c>
    </row>
    <row r="120" s="1" customFormat="1" ht="22.8" customHeight="1">
      <c r="B120" s="37"/>
      <c r="C120" s="87" t="s">
        <v>146</v>
      </c>
      <c r="I120" s="118"/>
      <c r="J120" s="160">
        <f>BK120</f>
        <v>0</v>
      </c>
      <c r="L120" s="37"/>
      <c r="M120" s="85"/>
      <c r="N120" s="69"/>
      <c r="O120" s="69"/>
      <c r="P120" s="161">
        <f>P121</f>
        <v>0</v>
      </c>
      <c r="Q120" s="69"/>
      <c r="R120" s="161">
        <f>R121</f>
        <v>0</v>
      </c>
      <c r="S120" s="69"/>
      <c r="T120" s="162">
        <f>T121</f>
        <v>0</v>
      </c>
      <c r="AT120" s="18" t="s">
        <v>72</v>
      </c>
      <c r="AU120" s="18" t="s">
        <v>125</v>
      </c>
      <c r="BK120" s="163">
        <f>BK121</f>
        <v>0</v>
      </c>
    </row>
    <row r="121" s="11" customFormat="1" ht="25.92" customHeight="1">
      <c r="B121" s="164"/>
      <c r="D121" s="165" t="s">
        <v>72</v>
      </c>
      <c r="E121" s="166" t="s">
        <v>2167</v>
      </c>
      <c r="F121" s="166" t="s">
        <v>2168</v>
      </c>
      <c r="I121" s="167"/>
      <c r="J121" s="168">
        <f>BK121</f>
        <v>0</v>
      </c>
      <c r="L121" s="164"/>
      <c r="M121" s="169"/>
      <c r="N121" s="170"/>
      <c r="O121" s="170"/>
      <c r="P121" s="171">
        <f>P122+P130+P140</f>
        <v>0</v>
      </c>
      <c r="Q121" s="170"/>
      <c r="R121" s="171">
        <f>R122+R130+R140</f>
        <v>0</v>
      </c>
      <c r="S121" s="170"/>
      <c r="T121" s="172">
        <f>T122+T130+T140</f>
        <v>0</v>
      </c>
      <c r="AR121" s="165" t="s">
        <v>81</v>
      </c>
      <c r="AT121" s="173" t="s">
        <v>72</v>
      </c>
      <c r="AU121" s="173" t="s">
        <v>73</v>
      </c>
      <c r="AY121" s="165" t="s">
        <v>149</v>
      </c>
      <c r="BK121" s="174">
        <f>BK122+BK130+BK140</f>
        <v>0</v>
      </c>
    </row>
    <row r="122" s="11" customFormat="1" ht="22.8" customHeight="1">
      <c r="B122" s="164"/>
      <c r="D122" s="165" t="s">
        <v>72</v>
      </c>
      <c r="E122" s="175" t="s">
        <v>112</v>
      </c>
      <c r="F122" s="175" t="s">
        <v>2169</v>
      </c>
      <c r="I122" s="167"/>
      <c r="J122" s="176">
        <f>BK122</f>
        <v>0</v>
      </c>
      <c r="L122" s="164"/>
      <c r="M122" s="169"/>
      <c r="N122" s="170"/>
      <c r="O122" s="170"/>
      <c r="P122" s="171">
        <f>SUM(P123:P129)</f>
        <v>0</v>
      </c>
      <c r="Q122" s="170"/>
      <c r="R122" s="171">
        <f>SUM(R123:R129)</f>
        <v>0</v>
      </c>
      <c r="S122" s="170"/>
      <c r="T122" s="172">
        <f>SUM(T123:T129)</f>
        <v>0</v>
      </c>
      <c r="AR122" s="165" t="s">
        <v>81</v>
      </c>
      <c r="AT122" s="173" t="s">
        <v>72</v>
      </c>
      <c r="AU122" s="173" t="s">
        <v>81</v>
      </c>
      <c r="AY122" s="165" t="s">
        <v>149</v>
      </c>
      <c r="BK122" s="174">
        <f>SUM(BK123:BK129)</f>
        <v>0</v>
      </c>
    </row>
    <row r="123" s="1" customFormat="1" ht="24" customHeight="1">
      <c r="B123" s="177"/>
      <c r="C123" s="178" t="s">
        <v>81</v>
      </c>
      <c r="D123" s="178" t="s">
        <v>151</v>
      </c>
      <c r="E123" s="179" t="s">
        <v>2170</v>
      </c>
      <c r="F123" s="180" t="s">
        <v>2171</v>
      </c>
      <c r="G123" s="181" t="s">
        <v>2172</v>
      </c>
      <c r="H123" s="182">
        <v>1</v>
      </c>
      <c r="I123" s="183"/>
      <c r="J123" s="184">
        <f>ROUND(I123*H123,2)</f>
        <v>0</v>
      </c>
      <c r="K123" s="180" t="s">
        <v>1</v>
      </c>
      <c r="L123" s="37"/>
      <c r="M123" s="185" t="s">
        <v>1</v>
      </c>
      <c r="N123" s="186" t="s">
        <v>38</v>
      </c>
      <c r="O123" s="73"/>
      <c r="P123" s="187">
        <f>O123*H123</f>
        <v>0</v>
      </c>
      <c r="Q123" s="187">
        <v>0</v>
      </c>
      <c r="R123" s="187">
        <f>Q123*H123</f>
        <v>0</v>
      </c>
      <c r="S123" s="187">
        <v>0</v>
      </c>
      <c r="T123" s="188">
        <f>S123*H123</f>
        <v>0</v>
      </c>
      <c r="AR123" s="189" t="s">
        <v>2173</v>
      </c>
      <c r="AT123" s="189" t="s">
        <v>151</v>
      </c>
      <c r="AU123" s="189" t="s">
        <v>83</v>
      </c>
      <c r="AY123" s="18" t="s">
        <v>149</v>
      </c>
      <c r="BE123" s="190">
        <f>IF(N123="základní",J123,0)</f>
        <v>0</v>
      </c>
      <c r="BF123" s="190">
        <f>IF(N123="snížená",J123,0)</f>
        <v>0</v>
      </c>
      <c r="BG123" s="190">
        <f>IF(N123="zákl. přenesená",J123,0)</f>
        <v>0</v>
      </c>
      <c r="BH123" s="190">
        <f>IF(N123="sníž. přenesená",J123,0)</f>
        <v>0</v>
      </c>
      <c r="BI123" s="190">
        <f>IF(N123="nulová",J123,0)</f>
        <v>0</v>
      </c>
      <c r="BJ123" s="18" t="s">
        <v>81</v>
      </c>
      <c r="BK123" s="190">
        <f>ROUND(I123*H123,2)</f>
        <v>0</v>
      </c>
      <c r="BL123" s="18" t="s">
        <v>2173</v>
      </c>
      <c r="BM123" s="189" t="s">
        <v>2174</v>
      </c>
    </row>
    <row r="124" s="1" customFormat="1" ht="16.5" customHeight="1">
      <c r="B124" s="177"/>
      <c r="C124" s="178" t="s">
        <v>83</v>
      </c>
      <c r="D124" s="178" t="s">
        <v>151</v>
      </c>
      <c r="E124" s="179" t="s">
        <v>2175</v>
      </c>
      <c r="F124" s="180" t="s">
        <v>2176</v>
      </c>
      <c r="G124" s="181" t="s">
        <v>2172</v>
      </c>
      <c r="H124" s="182">
        <v>1</v>
      </c>
      <c r="I124" s="183"/>
      <c r="J124" s="184">
        <f>ROUND(I124*H124,2)</f>
        <v>0</v>
      </c>
      <c r="K124" s="180" t="s">
        <v>1</v>
      </c>
      <c r="L124" s="37"/>
      <c r="M124" s="185" t="s">
        <v>1</v>
      </c>
      <c r="N124" s="186" t="s">
        <v>38</v>
      </c>
      <c r="O124" s="73"/>
      <c r="P124" s="187">
        <f>O124*H124</f>
        <v>0</v>
      </c>
      <c r="Q124" s="187">
        <v>0</v>
      </c>
      <c r="R124" s="187">
        <f>Q124*H124</f>
        <v>0</v>
      </c>
      <c r="S124" s="187">
        <v>0</v>
      </c>
      <c r="T124" s="188">
        <f>S124*H124</f>
        <v>0</v>
      </c>
      <c r="AR124" s="189" t="s">
        <v>156</v>
      </c>
      <c r="AT124" s="189" t="s">
        <v>151</v>
      </c>
      <c r="AU124" s="189" t="s">
        <v>83</v>
      </c>
      <c r="AY124" s="18" t="s">
        <v>149</v>
      </c>
      <c r="BE124" s="190">
        <f>IF(N124="základní",J124,0)</f>
        <v>0</v>
      </c>
      <c r="BF124" s="190">
        <f>IF(N124="snížená",J124,0)</f>
        <v>0</v>
      </c>
      <c r="BG124" s="190">
        <f>IF(N124="zákl. přenesená",J124,0)</f>
        <v>0</v>
      </c>
      <c r="BH124" s="190">
        <f>IF(N124="sníž. přenesená",J124,0)</f>
        <v>0</v>
      </c>
      <c r="BI124" s="190">
        <f>IF(N124="nulová",J124,0)</f>
        <v>0</v>
      </c>
      <c r="BJ124" s="18" t="s">
        <v>81</v>
      </c>
      <c r="BK124" s="190">
        <f>ROUND(I124*H124,2)</f>
        <v>0</v>
      </c>
      <c r="BL124" s="18" t="s">
        <v>156</v>
      </c>
      <c r="BM124" s="189" t="s">
        <v>156</v>
      </c>
    </row>
    <row r="125" s="12" customFormat="1">
      <c r="B125" s="194"/>
      <c r="D125" s="191" t="s">
        <v>160</v>
      </c>
      <c r="E125" s="195" t="s">
        <v>1</v>
      </c>
      <c r="F125" s="196" t="s">
        <v>692</v>
      </c>
      <c r="H125" s="197">
        <v>1</v>
      </c>
      <c r="I125" s="198"/>
      <c r="L125" s="194"/>
      <c r="M125" s="199"/>
      <c r="N125" s="200"/>
      <c r="O125" s="200"/>
      <c r="P125" s="200"/>
      <c r="Q125" s="200"/>
      <c r="R125" s="200"/>
      <c r="S125" s="200"/>
      <c r="T125" s="201"/>
      <c r="AT125" s="195" t="s">
        <v>160</v>
      </c>
      <c r="AU125" s="195" t="s">
        <v>83</v>
      </c>
      <c r="AV125" s="12" t="s">
        <v>83</v>
      </c>
      <c r="AW125" s="12" t="s">
        <v>30</v>
      </c>
      <c r="AX125" s="12" t="s">
        <v>73</v>
      </c>
      <c r="AY125" s="195" t="s">
        <v>149</v>
      </c>
    </row>
    <row r="126" s="13" customFormat="1">
      <c r="B126" s="202"/>
      <c r="D126" s="191" t="s">
        <v>160</v>
      </c>
      <c r="E126" s="203" t="s">
        <v>1</v>
      </c>
      <c r="F126" s="204" t="s">
        <v>187</v>
      </c>
      <c r="H126" s="205">
        <v>1</v>
      </c>
      <c r="I126" s="206"/>
      <c r="L126" s="202"/>
      <c r="M126" s="207"/>
      <c r="N126" s="208"/>
      <c r="O126" s="208"/>
      <c r="P126" s="208"/>
      <c r="Q126" s="208"/>
      <c r="R126" s="208"/>
      <c r="S126" s="208"/>
      <c r="T126" s="209"/>
      <c r="AT126" s="203" t="s">
        <v>160</v>
      </c>
      <c r="AU126" s="203" t="s">
        <v>83</v>
      </c>
      <c r="AV126" s="13" t="s">
        <v>156</v>
      </c>
      <c r="AW126" s="13" t="s">
        <v>30</v>
      </c>
      <c r="AX126" s="13" t="s">
        <v>81</v>
      </c>
      <c r="AY126" s="203" t="s">
        <v>149</v>
      </c>
    </row>
    <row r="127" s="1" customFormat="1" ht="16.5" customHeight="1">
      <c r="B127" s="177"/>
      <c r="C127" s="178" t="s">
        <v>167</v>
      </c>
      <c r="D127" s="178" t="s">
        <v>151</v>
      </c>
      <c r="E127" s="179" t="s">
        <v>2177</v>
      </c>
      <c r="F127" s="180" t="s">
        <v>2178</v>
      </c>
      <c r="G127" s="181" t="s">
        <v>2172</v>
      </c>
      <c r="H127" s="182">
        <v>1</v>
      </c>
      <c r="I127" s="183"/>
      <c r="J127" s="184">
        <f>ROUND(I127*H127,2)</f>
        <v>0</v>
      </c>
      <c r="K127" s="180" t="s">
        <v>155</v>
      </c>
      <c r="L127" s="37"/>
      <c r="M127" s="185" t="s">
        <v>1</v>
      </c>
      <c r="N127" s="186" t="s">
        <v>38</v>
      </c>
      <c r="O127" s="73"/>
      <c r="P127" s="187">
        <f>O127*H127</f>
        <v>0</v>
      </c>
      <c r="Q127" s="187">
        <v>0</v>
      </c>
      <c r="R127" s="187">
        <f>Q127*H127</f>
        <v>0</v>
      </c>
      <c r="S127" s="187">
        <v>0</v>
      </c>
      <c r="T127" s="188">
        <f>S127*H127</f>
        <v>0</v>
      </c>
      <c r="AR127" s="189" t="s">
        <v>2173</v>
      </c>
      <c r="AT127" s="189" t="s">
        <v>151</v>
      </c>
      <c r="AU127" s="189" t="s">
        <v>83</v>
      </c>
      <c r="AY127" s="18" t="s">
        <v>149</v>
      </c>
      <c r="BE127" s="190">
        <f>IF(N127="základní",J127,0)</f>
        <v>0</v>
      </c>
      <c r="BF127" s="190">
        <f>IF(N127="snížená",J127,0)</f>
        <v>0</v>
      </c>
      <c r="BG127" s="190">
        <f>IF(N127="zákl. přenesená",J127,0)</f>
        <v>0</v>
      </c>
      <c r="BH127" s="190">
        <f>IF(N127="sníž. přenesená",J127,0)</f>
        <v>0</v>
      </c>
      <c r="BI127" s="190">
        <f>IF(N127="nulová",J127,0)</f>
        <v>0</v>
      </c>
      <c r="BJ127" s="18" t="s">
        <v>81</v>
      </c>
      <c r="BK127" s="190">
        <f>ROUND(I127*H127,2)</f>
        <v>0</v>
      </c>
      <c r="BL127" s="18" t="s">
        <v>2173</v>
      </c>
      <c r="BM127" s="189" t="s">
        <v>2179</v>
      </c>
    </row>
    <row r="128" s="1" customFormat="1" ht="16.5" customHeight="1">
      <c r="B128" s="177"/>
      <c r="C128" s="178" t="s">
        <v>156</v>
      </c>
      <c r="D128" s="178" t="s">
        <v>151</v>
      </c>
      <c r="E128" s="179" t="s">
        <v>2180</v>
      </c>
      <c r="F128" s="180" t="s">
        <v>2181</v>
      </c>
      <c r="G128" s="181" t="s">
        <v>2172</v>
      </c>
      <c r="H128" s="182">
        <v>1</v>
      </c>
      <c r="I128" s="183"/>
      <c r="J128" s="184">
        <f>ROUND(I128*H128,2)</f>
        <v>0</v>
      </c>
      <c r="K128" s="180" t="s">
        <v>155</v>
      </c>
      <c r="L128" s="37"/>
      <c r="M128" s="185" t="s">
        <v>1</v>
      </c>
      <c r="N128" s="186" t="s">
        <v>38</v>
      </c>
      <c r="O128" s="73"/>
      <c r="P128" s="187">
        <f>O128*H128</f>
        <v>0</v>
      </c>
      <c r="Q128" s="187">
        <v>0</v>
      </c>
      <c r="R128" s="187">
        <f>Q128*H128</f>
        <v>0</v>
      </c>
      <c r="S128" s="187">
        <v>0</v>
      </c>
      <c r="T128" s="188">
        <f>S128*H128</f>
        <v>0</v>
      </c>
      <c r="AR128" s="189" t="s">
        <v>2173</v>
      </c>
      <c r="AT128" s="189" t="s">
        <v>151</v>
      </c>
      <c r="AU128" s="189" t="s">
        <v>83</v>
      </c>
      <c r="AY128" s="18" t="s">
        <v>149</v>
      </c>
      <c r="BE128" s="190">
        <f>IF(N128="základní",J128,0)</f>
        <v>0</v>
      </c>
      <c r="BF128" s="190">
        <f>IF(N128="snížená",J128,0)</f>
        <v>0</v>
      </c>
      <c r="BG128" s="190">
        <f>IF(N128="zákl. přenesená",J128,0)</f>
        <v>0</v>
      </c>
      <c r="BH128" s="190">
        <f>IF(N128="sníž. přenesená",J128,0)</f>
        <v>0</v>
      </c>
      <c r="BI128" s="190">
        <f>IF(N128="nulová",J128,0)</f>
        <v>0</v>
      </c>
      <c r="BJ128" s="18" t="s">
        <v>81</v>
      </c>
      <c r="BK128" s="190">
        <f>ROUND(I128*H128,2)</f>
        <v>0</v>
      </c>
      <c r="BL128" s="18" t="s">
        <v>2173</v>
      </c>
      <c r="BM128" s="189" t="s">
        <v>2182</v>
      </c>
    </row>
    <row r="129" s="1" customFormat="1" ht="16.5" customHeight="1">
      <c r="B129" s="177"/>
      <c r="C129" s="178" t="s">
        <v>178</v>
      </c>
      <c r="D129" s="178" t="s">
        <v>151</v>
      </c>
      <c r="E129" s="179" t="s">
        <v>2183</v>
      </c>
      <c r="F129" s="180" t="s">
        <v>2184</v>
      </c>
      <c r="G129" s="181" t="s">
        <v>2172</v>
      </c>
      <c r="H129" s="182">
        <v>1</v>
      </c>
      <c r="I129" s="183"/>
      <c r="J129" s="184">
        <f>ROUND(I129*H129,2)</f>
        <v>0</v>
      </c>
      <c r="K129" s="180" t="s">
        <v>155</v>
      </c>
      <c r="L129" s="37"/>
      <c r="M129" s="185" t="s">
        <v>1</v>
      </c>
      <c r="N129" s="186" t="s">
        <v>38</v>
      </c>
      <c r="O129" s="73"/>
      <c r="P129" s="187">
        <f>O129*H129</f>
        <v>0</v>
      </c>
      <c r="Q129" s="187">
        <v>0</v>
      </c>
      <c r="R129" s="187">
        <f>Q129*H129</f>
        <v>0</v>
      </c>
      <c r="S129" s="187">
        <v>0</v>
      </c>
      <c r="T129" s="188">
        <f>S129*H129</f>
        <v>0</v>
      </c>
      <c r="AR129" s="189" t="s">
        <v>2173</v>
      </c>
      <c r="AT129" s="189" t="s">
        <v>151</v>
      </c>
      <c r="AU129" s="189" t="s">
        <v>83</v>
      </c>
      <c r="AY129" s="18" t="s">
        <v>149</v>
      </c>
      <c r="BE129" s="190">
        <f>IF(N129="základní",J129,0)</f>
        <v>0</v>
      </c>
      <c r="BF129" s="190">
        <f>IF(N129="snížená",J129,0)</f>
        <v>0</v>
      </c>
      <c r="BG129" s="190">
        <f>IF(N129="zákl. přenesená",J129,0)</f>
        <v>0</v>
      </c>
      <c r="BH129" s="190">
        <f>IF(N129="sníž. přenesená",J129,0)</f>
        <v>0</v>
      </c>
      <c r="BI129" s="190">
        <f>IF(N129="nulová",J129,0)</f>
        <v>0</v>
      </c>
      <c r="BJ129" s="18" t="s">
        <v>81</v>
      </c>
      <c r="BK129" s="190">
        <f>ROUND(I129*H129,2)</f>
        <v>0</v>
      </c>
      <c r="BL129" s="18" t="s">
        <v>2173</v>
      </c>
      <c r="BM129" s="189" t="s">
        <v>2185</v>
      </c>
    </row>
    <row r="130" s="11" customFormat="1" ht="22.8" customHeight="1">
      <c r="B130" s="164"/>
      <c r="D130" s="165" t="s">
        <v>72</v>
      </c>
      <c r="E130" s="175" t="s">
        <v>2186</v>
      </c>
      <c r="F130" s="175" t="s">
        <v>2187</v>
      </c>
      <c r="I130" s="167"/>
      <c r="J130" s="176">
        <f>BK130</f>
        <v>0</v>
      </c>
      <c r="L130" s="164"/>
      <c r="M130" s="169"/>
      <c r="N130" s="170"/>
      <c r="O130" s="170"/>
      <c r="P130" s="171">
        <f>SUM(P131:P139)</f>
        <v>0</v>
      </c>
      <c r="Q130" s="170"/>
      <c r="R130" s="171">
        <f>SUM(R131:R139)</f>
        <v>0</v>
      </c>
      <c r="S130" s="170"/>
      <c r="T130" s="172">
        <f>SUM(T131:T139)</f>
        <v>0</v>
      </c>
      <c r="AR130" s="165" t="s">
        <v>81</v>
      </c>
      <c r="AT130" s="173" t="s">
        <v>72</v>
      </c>
      <c r="AU130" s="173" t="s">
        <v>81</v>
      </c>
      <c r="AY130" s="165" t="s">
        <v>149</v>
      </c>
      <c r="BK130" s="174">
        <f>SUM(BK131:BK139)</f>
        <v>0</v>
      </c>
    </row>
    <row r="131" s="1" customFormat="1" ht="16.5" customHeight="1">
      <c r="B131" s="177"/>
      <c r="C131" s="178" t="s">
        <v>188</v>
      </c>
      <c r="D131" s="178" t="s">
        <v>151</v>
      </c>
      <c r="E131" s="179" t="s">
        <v>2188</v>
      </c>
      <c r="F131" s="180" t="s">
        <v>2187</v>
      </c>
      <c r="G131" s="181" t="s">
        <v>2172</v>
      </c>
      <c r="H131" s="182">
        <v>1</v>
      </c>
      <c r="I131" s="183"/>
      <c r="J131" s="184">
        <f>ROUND(I131*H131,2)</f>
        <v>0</v>
      </c>
      <c r="K131" s="180" t="s">
        <v>1</v>
      </c>
      <c r="L131" s="37"/>
      <c r="M131" s="185" t="s">
        <v>1</v>
      </c>
      <c r="N131" s="186" t="s">
        <v>38</v>
      </c>
      <c r="O131" s="73"/>
      <c r="P131" s="187">
        <f>O131*H131</f>
        <v>0</v>
      </c>
      <c r="Q131" s="187">
        <v>0</v>
      </c>
      <c r="R131" s="187">
        <f>Q131*H131</f>
        <v>0</v>
      </c>
      <c r="S131" s="187">
        <v>0</v>
      </c>
      <c r="T131" s="188">
        <f>S131*H131</f>
        <v>0</v>
      </c>
      <c r="AR131" s="189" t="s">
        <v>156</v>
      </c>
      <c r="AT131" s="189" t="s">
        <v>151</v>
      </c>
      <c r="AU131" s="189" t="s">
        <v>83</v>
      </c>
      <c r="AY131" s="18" t="s">
        <v>149</v>
      </c>
      <c r="BE131" s="190">
        <f>IF(N131="základní",J131,0)</f>
        <v>0</v>
      </c>
      <c r="BF131" s="190">
        <f>IF(N131="snížená",J131,0)</f>
        <v>0</v>
      </c>
      <c r="BG131" s="190">
        <f>IF(N131="zákl. přenesená",J131,0)</f>
        <v>0</v>
      </c>
      <c r="BH131" s="190">
        <f>IF(N131="sníž. přenesená",J131,0)</f>
        <v>0</v>
      </c>
      <c r="BI131" s="190">
        <f>IF(N131="nulová",J131,0)</f>
        <v>0</v>
      </c>
      <c r="BJ131" s="18" t="s">
        <v>81</v>
      </c>
      <c r="BK131" s="190">
        <f>ROUND(I131*H131,2)</f>
        <v>0</v>
      </c>
      <c r="BL131" s="18" t="s">
        <v>156</v>
      </c>
      <c r="BM131" s="189" t="s">
        <v>199</v>
      </c>
    </row>
    <row r="132" s="12" customFormat="1">
      <c r="B132" s="194"/>
      <c r="D132" s="191" t="s">
        <v>160</v>
      </c>
      <c r="E132" s="195" t="s">
        <v>1</v>
      </c>
      <c r="F132" s="196" t="s">
        <v>692</v>
      </c>
      <c r="H132" s="197">
        <v>1</v>
      </c>
      <c r="I132" s="198"/>
      <c r="L132" s="194"/>
      <c r="M132" s="199"/>
      <c r="N132" s="200"/>
      <c r="O132" s="200"/>
      <c r="P132" s="200"/>
      <c r="Q132" s="200"/>
      <c r="R132" s="200"/>
      <c r="S132" s="200"/>
      <c r="T132" s="201"/>
      <c r="AT132" s="195" t="s">
        <v>160</v>
      </c>
      <c r="AU132" s="195" t="s">
        <v>83</v>
      </c>
      <c r="AV132" s="12" t="s">
        <v>83</v>
      </c>
      <c r="AW132" s="12" t="s">
        <v>30</v>
      </c>
      <c r="AX132" s="12" t="s">
        <v>73</v>
      </c>
      <c r="AY132" s="195" t="s">
        <v>149</v>
      </c>
    </row>
    <row r="133" s="13" customFormat="1">
      <c r="B133" s="202"/>
      <c r="D133" s="191" t="s">
        <v>160</v>
      </c>
      <c r="E133" s="203" t="s">
        <v>1</v>
      </c>
      <c r="F133" s="204" t="s">
        <v>187</v>
      </c>
      <c r="H133" s="205">
        <v>1</v>
      </c>
      <c r="I133" s="206"/>
      <c r="L133" s="202"/>
      <c r="M133" s="207"/>
      <c r="N133" s="208"/>
      <c r="O133" s="208"/>
      <c r="P133" s="208"/>
      <c r="Q133" s="208"/>
      <c r="R133" s="208"/>
      <c r="S133" s="208"/>
      <c r="T133" s="209"/>
      <c r="AT133" s="203" t="s">
        <v>160</v>
      </c>
      <c r="AU133" s="203" t="s">
        <v>83</v>
      </c>
      <c r="AV133" s="13" t="s">
        <v>156</v>
      </c>
      <c r="AW133" s="13" t="s">
        <v>30</v>
      </c>
      <c r="AX133" s="13" t="s">
        <v>81</v>
      </c>
      <c r="AY133" s="203" t="s">
        <v>149</v>
      </c>
    </row>
    <row r="134" s="1" customFormat="1" ht="16.5" customHeight="1">
      <c r="B134" s="177"/>
      <c r="C134" s="178" t="s">
        <v>193</v>
      </c>
      <c r="D134" s="178" t="s">
        <v>151</v>
      </c>
      <c r="E134" s="179" t="s">
        <v>2189</v>
      </c>
      <c r="F134" s="180" t="s">
        <v>2190</v>
      </c>
      <c r="G134" s="181" t="s">
        <v>2172</v>
      </c>
      <c r="H134" s="182">
        <v>1</v>
      </c>
      <c r="I134" s="183"/>
      <c r="J134" s="184">
        <f>ROUND(I134*H134,2)</f>
        <v>0</v>
      </c>
      <c r="K134" s="180" t="s">
        <v>1</v>
      </c>
      <c r="L134" s="37"/>
      <c r="M134" s="185" t="s">
        <v>1</v>
      </c>
      <c r="N134" s="186" t="s">
        <v>38</v>
      </c>
      <c r="O134" s="73"/>
      <c r="P134" s="187">
        <f>O134*H134</f>
        <v>0</v>
      </c>
      <c r="Q134" s="187">
        <v>0</v>
      </c>
      <c r="R134" s="187">
        <f>Q134*H134</f>
        <v>0</v>
      </c>
      <c r="S134" s="187">
        <v>0</v>
      </c>
      <c r="T134" s="188">
        <f>S134*H134</f>
        <v>0</v>
      </c>
      <c r="AR134" s="189" t="s">
        <v>156</v>
      </c>
      <c r="AT134" s="189" t="s">
        <v>151</v>
      </c>
      <c r="AU134" s="189" t="s">
        <v>83</v>
      </c>
      <c r="AY134" s="18" t="s">
        <v>149</v>
      </c>
      <c r="BE134" s="190">
        <f>IF(N134="základní",J134,0)</f>
        <v>0</v>
      </c>
      <c r="BF134" s="190">
        <f>IF(N134="snížená",J134,0)</f>
        <v>0</v>
      </c>
      <c r="BG134" s="190">
        <f>IF(N134="zákl. přenesená",J134,0)</f>
        <v>0</v>
      </c>
      <c r="BH134" s="190">
        <f>IF(N134="sníž. přenesená",J134,0)</f>
        <v>0</v>
      </c>
      <c r="BI134" s="190">
        <f>IF(N134="nulová",J134,0)</f>
        <v>0</v>
      </c>
      <c r="BJ134" s="18" t="s">
        <v>81</v>
      </c>
      <c r="BK134" s="190">
        <f>ROUND(I134*H134,2)</f>
        <v>0</v>
      </c>
      <c r="BL134" s="18" t="s">
        <v>156</v>
      </c>
      <c r="BM134" s="189" t="s">
        <v>211</v>
      </c>
    </row>
    <row r="135" s="12" customFormat="1">
      <c r="B135" s="194"/>
      <c r="D135" s="191" t="s">
        <v>160</v>
      </c>
      <c r="E135" s="195" t="s">
        <v>1</v>
      </c>
      <c r="F135" s="196" t="s">
        <v>692</v>
      </c>
      <c r="H135" s="197">
        <v>1</v>
      </c>
      <c r="I135" s="198"/>
      <c r="L135" s="194"/>
      <c r="M135" s="199"/>
      <c r="N135" s="200"/>
      <c r="O135" s="200"/>
      <c r="P135" s="200"/>
      <c r="Q135" s="200"/>
      <c r="R135" s="200"/>
      <c r="S135" s="200"/>
      <c r="T135" s="201"/>
      <c r="AT135" s="195" t="s">
        <v>160</v>
      </c>
      <c r="AU135" s="195" t="s">
        <v>83</v>
      </c>
      <c r="AV135" s="12" t="s">
        <v>83</v>
      </c>
      <c r="AW135" s="12" t="s">
        <v>30</v>
      </c>
      <c r="AX135" s="12" t="s">
        <v>73</v>
      </c>
      <c r="AY135" s="195" t="s">
        <v>149</v>
      </c>
    </row>
    <row r="136" s="13" customFormat="1">
      <c r="B136" s="202"/>
      <c r="D136" s="191" t="s">
        <v>160</v>
      </c>
      <c r="E136" s="203" t="s">
        <v>1</v>
      </c>
      <c r="F136" s="204" t="s">
        <v>187</v>
      </c>
      <c r="H136" s="205">
        <v>1</v>
      </c>
      <c r="I136" s="206"/>
      <c r="L136" s="202"/>
      <c r="M136" s="207"/>
      <c r="N136" s="208"/>
      <c r="O136" s="208"/>
      <c r="P136" s="208"/>
      <c r="Q136" s="208"/>
      <c r="R136" s="208"/>
      <c r="S136" s="208"/>
      <c r="T136" s="209"/>
      <c r="AT136" s="203" t="s">
        <v>160</v>
      </c>
      <c r="AU136" s="203" t="s">
        <v>83</v>
      </c>
      <c r="AV136" s="13" t="s">
        <v>156</v>
      </c>
      <c r="AW136" s="13" t="s">
        <v>30</v>
      </c>
      <c r="AX136" s="13" t="s">
        <v>81</v>
      </c>
      <c r="AY136" s="203" t="s">
        <v>149</v>
      </c>
    </row>
    <row r="137" s="1" customFormat="1" ht="16.5" customHeight="1">
      <c r="B137" s="177"/>
      <c r="C137" s="178" t="s">
        <v>199</v>
      </c>
      <c r="D137" s="178" t="s">
        <v>151</v>
      </c>
      <c r="E137" s="179" t="s">
        <v>2191</v>
      </c>
      <c r="F137" s="180" t="s">
        <v>2192</v>
      </c>
      <c r="G137" s="181" t="s">
        <v>2172</v>
      </c>
      <c r="H137" s="182">
        <v>1</v>
      </c>
      <c r="I137" s="183"/>
      <c r="J137" s="184">
        <f>ROUND(I137*H137,2)</f>
        <v>0</v>
      </c>
      <c r="K137" s="180" t="s">
        <v>1</v>
      </c>
      <c r="L137" s="37"/>
      <c r="M137" s="185" t="s">
        <v>1</v>
      </c>
      <c r="N137" s="186" t="s">
        <v>38</v>
      </c>
      <c r="O137" s="73"/>
      <c r="P137" s="187">
        <f>O137*H137</f>
        <v>0</v>
      </c>
      <c r="Q137" s="187">
        <v>0</v>
      </c>
      <c r="R137" s="187">
        <f>Q137*H137</f>
        <v>0</v>
      </c>
      <c r="S137" s="187">
        <v>0</v>
      </c>
      <c r="T137" s="188">
        <f>S137*H137</f>
        <v>0</v>
      </c>
      <c r="AR137" s="189" t="s">
        <v>156</v>
      </c>
      <c r="AT137" s="189" t="s">
        <v>151</v>
      </c>
      <c r="AU137" s="189" t="s">
        <v>83</v>
      </c>
      <c r="AY137" s="18" t="s">
        <v>149</v>
      </c>
      <c r="BE137" s="190">
        <f>IF(N137="základní",J137,0)</f>
        <v>0</v>
      </c>
      <c r="BF137" s="190">
        <f>IF(N137="snížená",J137,0)</f>
        <v>0</v>
      </c>
      <c r="BG137" s="190">
        <f>IF(N137="zákl. přenesená",J137,0)</f>
        <v>0</v>
      </c>
      <c r="BH137" s="190">
        <f>IF(N137="sníž. přenesená",J137,0)</f>
        <v>0</v>
      </c>
      <c r="BI137" s="190">
        <f>IF(N137="nulová",J137,0)</f>
        <v>0</v>
      </c>
      <c r="BJ137" s="18" t="s">
        <v>81</v>
      </c>
      <c r="BK137" s="190">
        <f>ROUND(I137*H137,2)</f>
        <v>0</v>
      </c>
      <c r="BL137" s="18" t="s">
        <v>156</v>
      </c>
      <c r="BM137" s="189" t="s">
        <v>222</v>
      </c>
    </row>
    <row r="138" s="12" customFormat="1">
      <c r="B138" s="194"/>
      <c r="D138" s="191" t="s">
        <v>160</v>
      </c>
      <c r="E138" s="195" t="s">
        <v>1</v>
      </c>
      <c r="F138" s="196" t="s">
        <v>692</v>
      </c>
      <c r="H138" s="197">
        <v>1</v>
      </c>
      <c r="I138" s="198"/>
      <c r="L138" s="194"/>
      <c r="M138" s="199"/>
      <c r="N138" s="200"/>
      <c r="O138" s="200"/>
      <c r="P138" s="200"/>
      <c r="Q138" s="200"/>
      <c r="R138" s="200"/>
      <c r="S138" s="200"/>
      <c r="T138" s="201"/>
      <c r="AT138" s="195" t="s">
        <v>160</v>
      </c>
      <c r="AU138" s="195" t="s">
        <v>83</v>
      </c>
      <c r="AV138" s="12" t="s">
        <v>83</v>
      </c>
      <c r="AW138" s="12" t="s">
        <v>30</v>
      </c>
      <c r="AX138" s="12" t="s">
        <v>73</v>
      </c>
      <c r="AY138" s="195" t="s">
        <v>149</v>
      </c>
    </row>
    <row r="139" s="13" customFormat="1">
      <c r="B139" s="202"/>
      <c r="D139" s="191" t="s">
        <v>160</v>
      </c>
      <c r="E139" s="203" t="s">
        <v>1</v>
      </c>
      <c r="F139" s="204" t="s">
        <v>187</v>
      </c>
      <c r="H139" s="205">
        <v>1</v>
      </c>
      <c r="I139" s="206"/>
      <c r="L139" s="202"/>
      <c r="M139" s="207"/>
      <c r="N139" s="208"/>
      <c r="O139" s="208"/>
      <c r="P139" s="208"/>
      <c r="Q139" s="208"/>
      <c r="R139" s="208"/>
      <c r="S139" s="208"/>
      <c r="T139" s="209"/>
      <c r="AT139" s="203" t="s">
        <v>160</v>
      </c>
      <c r="AU139" s="203" t="s">
        <v>83</v>
      </c>
      <c r="AV139" s="13" t="s">
        <v>156</v>
      </c>
      <c r="AW139" s="13" t="s">
        <v>30</v>
      </c>
      <c r="AX139" s="13" t="s">
        <v>81</v>
      </c>
      <c r="AY139" s="203" t="s">
        <v>149</v>
      </c>
    </row>
    <row r="140" s="11" customFormat="1" ht="22.8" customHeight="1">
      <c r="B140" s="164"/>
      <c r="D140" s="165" t="s">
        <v>72</v>
      </c>
      <c r="E140" s="175" t="s">
        <v>2193</v>
      </c>
      <c r="F140" s="175" t="s">
        <v>2194</v>
      </c>
      <c r="I140" s="167"/>
      <c r="J140" s="176">
        <f>BK140</f>
        <v>0</v>
      </c>
      <c r="L140" s="164"/>
      <c r="M140" s="169"/>
      <c r="N140" s="170"/>
      <c r="O140" s="170"/>
      <c r="P140" s="171">
        <f>SUM(P141:P143)</f>
        <v>0</v>
      </c>
      <c r="Q140" s="170"/>
      <c r="R140" s="171">
        <f>SUM(R141:R143)</f>
        <v>0</v>
      </c>
      <c r="S140" s="170"/>
      <c r="T140" s="172">
        <f>SUM(T141:T143)</f>
        <v>0</v>
      </c>
      <c r="AR140" s="165" t="s">
        <v>81</v>
      </c>
      <c r="AT140" s="173" t="s">
        <v>72</v>
      </c>
      <c r="AU140" s="173" t="s">
        <v>81</v>
      </c>
      <c r="AY140" s="165" t="s">
        <v>149</v>
      </c>
      <c r="BK140" s="174">
        <f>SUM(BK141:BK143)</f>
        <v>0</v>
      </c>
    </row>
    <row r="141" s="1" customFormat="1" ht="16.5" customHeight="1">
      <c r="B141" s="177"/>
      <c r="C141" s="178" t="s">
        <v>204</v>
      </c>
      <c r="D141" s="178" t="s">
        <v>151</v>
      </c>
      <c r="E141" s="179" t="s">
        <v>2195</v>
      </c>
      <c r="F141" s="180" t="s">
        <v>2196</v>
      </c>
      <c r="G141" s="181" t="s">
        <v>2172</v>
      </c>
      <c r="H141" s="182">
        <v>1</v>
      </c>
      <c r="I141" s="183"/>
      <c r="J141" s="184">
        <f>ROUND(I141*H141,2)</f>
        <v>0</v>
      </c>
      <c r="K141" s="180" t="s">
        <v>1</v>
      </c>
      <c r="L141" s="37"/>
      <c r="M141" s="185" t="s">
        <v>1</v>
      </c>
      <c r="N141" s="186" t="s">
        <v>38</v>
      </c>
      <c r="O141" s="73"/>
      <c r="P141" s="187">
        <f>O141*H141</f>
        <v>0</v>
      </c>
      <c r="Q141" s="187">
        <v>0</v>
      </c>
      <c r="R141" s="187">
        <f>Q141*H141</f>
        <v>0</v>
      </c>
      <c r="S141" s="187">
        <v>0</v>
      </c>
      <c r="T141" s="188">
        <f>S141*H141</f>
        <v>0</v>
      </c>
      <c r="AR141" s="189" t="s">
        <v>156</v>
      </c>
      <c r="AT141" s="189" t="s">
        <v>151</v>
      </c>
      <c r="AU141" s="189" t="s">
        <v>83</v>
      </c>
      <c r="AY141" s="18" t="s">
        <v>149</v>
      </c>
      <c r="BE141" s="190">
        <f>IF(N141="základní",J141,0)</f>
        <v>0</v>
      </c>
      <c r="BF141" s="190">
        <f>IF(N141="snížená",J141,0)</f>
        <v>0</v>
      </c>
      <c r="BG141" s="190">
        <f>IF(N141="zákl. přenesená",J141,0)</f>
        <v>0</v>
      </c>
      <c r="BH141" s="190">
        <f>IF(N141="sníž. přenesená",J141,0)</f>
        <v>0</v>
      </c>
      <c r="BI141" s="190">
        <f>IF(N141="nulová",J141,0)</f>
        <v>0</v>
      </c>
      <c r="BJ141" s="18" t="s">
        <v>81</v>
      </c>
      <c r="BK141" s="190">
        <f>ROUND(I141*H141,2)</f>
        <v>0</v>
      </c>
      <c r="BL141" s="18" t="s">
        <v>156</v>
      </c>
      <c r="BM141" s="189" t="s">
        <v>293</v>
      </c>
    </row>
    <row r="142" s="12" customFormat="1">
      <c r="B142" s="194"/>
      <c r="D142" s="191" t="s">
        <v>160</v>
      </c>
      <c r="E142" s="195" t="s">
        <v>1</v>
      </c>
      <c r="F142" s="196" t="s">
        <v>692</v>
      </c>
      <c r="H142" s="197">
        <v>1</v>
      </c>
      <c r="I142" s="198"/>
      <c r="L142" s="194"/>
      <c r="M142" s="199"/>
      <c r="N142" s="200"/>
      <c r="O142" s="200"/>
      <c r="P142" s="200"/>
      <c r="Q142" s="200"/>
      <c r="R142" s="200"/>
      <c r="S142" s="200"/>
      <c r="T142" s="201"/>
      <c r="AT142" s="195" t="s">
        <v>160</v>
      </c>
      <c r="AU142" s="195" t="s">
        <v>83</v>
      </c>
      <c r="AV142" s="12" t="s">
        <v>83</v>
      </c>
      <c r="AW142" s="12" t="s">
        <v>30</v>
      </c>
      <c r="AX142" s="12" t="s">
        <v>73</v>
      </c>
      <c r="AY142" s="195" t="s">
        <v>149</v>
      </c>
    </row>
    <row r="143" s="13" customFormat="1">
      <c r="B143" s="202"/>
      <c r="D143" s="191" t="s">
        <v>160</v>
      </c>
      <c r="E143" s="203" t="s">
        <v>1</v>
      </c>
      <c r="F143" s="204" t="s">
        <v>187</v>
      </c>
      <c r="H143" s="205">
        <v>1</v>
      </c>
      <c r="I143" s="206"/>
      <c r="L143" s="202"/>
      <c r="M143" s="243"/>
      <c r="N143" s="244"/>
      <c r="O143" s="244"/>
      <c r="P143" s="244"/>
      <c r="Q143" s="244"/>
      <c r="R143" s="244"/>
      <c r="S143" s="244"/>
      <c r="T143" s="245"/>
      <c r="AT143" s="203" t="s">
        <v>160</v>
      </c>
      <c r="AU143" s="203" t="s">
        <v>83</v>
      </c>
      <c r="AV143" s="13" t="s">
        <v>156</v>
      </c>
      <c r="AW143" s="13" t="s">
        <v>30</v>
      </c>
      <c r="AX143" s="13" t="s">
        <v>81</v>
      </c>
      <c r="AY143" s="203" t="s">
        <v>149</v>
      </c>
    </row>
    <row r="144" s="1" customFormat="1" ht="6.96" customHeight="1">
      <c r="B144" s="56"/>
      <c r="C144" s="57"/>
      <c r="D144" s="57"/>
      <c r="E144" s="57"/>
      <c r="F144" s="57"/>
      <c r="G144" s="57"/>
      <c r="H144" s="57"/>
      <c r="I144" s="139"/>
      <c r="J144" s="57"/>
      <c r="K144" s="57"/>
      <c r="L144" s="37"/>
    </row>
  </sheetData>
  <autoFilter ref="C119:K143"/>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117</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2197</v>
      </c>
      <c r="F9" s="1"/>
      <c r="G9" s="1"/>
      <c r="H9" s="1"/>
      <c r="I9" s="118"/>
      <c r="L9" s="37"/>
    </row>
    <row r="10" s="1" customFormat="1">
      <c r="B10" s="37"/>
      <c r="I10" s="118"/>
      <c r="L10" s="37"/>
    </row>
    <row r="11" s="1" customFormat="1" ht="12" customHeight="1">
      <c r="B11" s="37"/>
      <c r="D11" s="31" t="s">
        <v>18</v>
      </c>
      <c r="F11" s="26" t="s">
        <v>1</v>
      </c>
      <c r="I11" s="119" t="s">
        <v>19</v>
      </c>
      <c r="J11" s="26" t="s">
        <v>1</v>
      </c>
      <c r="L11" s="37"/>
    </row>
    <row r="12" s="1" customFormat="1" ht="12" customHeight="1">
      <c r="B12" s="37"/>
      <c r="D12" s="31" t="s">
        <v>20</v>
      </c>
      <c r="F12" s="26" t="s">
        <v>21</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tr">
        <f>IF('Rekapitulace stavby'!AN10="","",'Rekapitulace stavby'!AN10)</f>
        <v/>
      </c>
      <c r="L14" s="37"/>
    </row>
    <row r="15" s="1" customFormat="1" ht="18" customHeight="1">
      <c r="B15" s="37"/>
      <c r="E15" s="26" t="str">
        <f>IF('Rekapitulace stavby'!E11="","",'Rekapitulace stavby'!E11)</f>
        <v xml:space="preserve"> </v>
      </c>
      <c r="I15" s="119" t="s">
        <v>26</v>
      </c>
      <c r="J15" s="26" t="str">
        <f>IF('Rekapitulace stavby'!AN11="","",'Rekapitulace stavby'!AN11)</f>
        <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tr">
        <f>IF('Rekapitulace stavby'!AN16="","",'Rekapitulace stavby'!AN16)</f>
        <v/>
      </c>
      <c r="L20" s="37"/>
    </row>
    <row r="21" s="1" customFormat="1" ht="18" customHeight="1">
      <c r="B21" s="37"/>
      <c r="E21" s="26" t="str">
        <f>IF('Rekapitulace stavby'!E17="","",'Rekapitulace stavby'!E17)</f>
        <v xml:space="preserve"> </v>
      </c>
      <c r="I21" s="119" t="s">
        <v>26</v>
      </c>
      <c r="J21" s="26" t="str">
        <f>IF('Rekapitulace stavby'!AN17="","",'Rekapitulace stavby'!AN17)</f>
        <v/>
      </c>
      <c r="L21" s="37"/>
    </row>
    <row r="22" s="1" customFormat="1" ht="6.96" customHeight="1">
      <c r="B22" s="37"/>
      <c r="I22" s="118"/>
      <c r="L22" s="37"/>
    </row>
    <row r="23" s="1" customFormat="1" ht="12" customHeight="1">
      <c r="B23" s="37"/>
      <c r="D23" s="31" t="s">
        <v>31</v>
      </c>
      <c r="I23" s="119" t="s">
        <v>25</v>
      </c>
      <c r="J23" s="26" t="str">
        <f>IF('Rekapitulace stavby'!AN19="","",'Rekapitulace stavby'!AN19)</f>
        <v/>
      </c>
      <c r="L23" s="37"/>
    </row>
    <row r="24" s="1" customFormat="1" ht="18" customHeight="1">
      <c r="B24" s="37"/>
      <c r="E24" s="26" t="str">
        <f>IF('Rekapitulace stavby'!E20="","",'Rekapitulace stavby'!E20)</f>
        <v xml:space="preserve"> </v>
      </c>
      <c r="I24" s="119" t="s">
        <v>26</v>
      </c>
      <c r="J24" s="26" t="str">
        <f>IF('Rekapitulace stavby'!AN20="","",'Rekapitulace stavby'!AN20)</f>
        <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ROUND(J120,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ROUND((SUM(BE120:BE143)),  2)</f>
        <v>0</v>
      </c>
      <c r="I33" s="127">
        <v>0.20999999999999999</v>
      </c>
      <c r="J33" s="126">
        <f>ROUND(((SUM(BE120:BE143))*I33),  2)</f>
        <v>0</v>
      </c>
      <c r="L33" s="37"/>
    </row>
    <row r="34" s="1" customFormat="1" ht="14.4" customHeight="1">
      <c r="B34" s="37"/>
      <c r="E34" s="31" t="s">
        <v>39</v>
      </c>
      <c r="F34" s="126">
        <f>ROUND((SUM(BF120:BF143)),  2)</f>
        <v>0</v>
      </c>
      <c r="I34" s="127">
        <v>0.14999999999999999</v>
      </c>
      <c r="J34" s="126">
        <f>ROUND(((SUM(BF120:BF143))*I34),  2)</f>
        <v>0</v>
      </c>
      <c r="L34" s="37"/>
    </row>
    <row r="35" hidden="1" s="1" customFormat="1" ht="14.4" customHeight="1">
      <c r="B35" s="37"/>
      <c r="E35" s="31" t="s">
        <v>40</v>
      </c>
      <c r="F35" s="126">
        <f>ROUND((SUM(BG120:BG143)),  2)</f>
        <v>0</v>
      </c>
      <c r="I35" s="127">
        <v>0.20999999999999999</v>
      </c>
      <c r="J35" s="126">
        <f>0</f>
        <v>0</v>
      </c>
      <c r="L35" s="37"/>
    </row>
    <row r="36" hidden="1" s="1" customFormat="1" ht="14.4" customHeight="1">
      <c r="B36" s="37"/>
      <c r="E36" s="31" t="s">
        <v>41</v>
      </c>
      <c r="F36" s="126">
        <f>ROUND((SUM(BH120:BH143)),  2)</f>
        <v>0</v>
      </c>
      <c r="I36" s="127">
        <v>0.14999999999999999</v>
      </c>
      <c r="J36" s="126">
        <f>0</f>
        <v>0</v>
      </c>
      <c r="L36" s="37"/>
    </row>
    <row r="37" hidden="1" s="1" customFormat="1" ht="14.4" customHeight="1">
      <c r="B37" s="37"/>
      <c r="E37" s="31" t="s">
        <v>42</v>
      </c>
      <c r="F37" s="126">
        <f>ROUND((SUM(BI120:BI143)),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VRN2 - VRN SÚS</v>
      </c>
      <c r="F87" s="1"/>
      <c r="G87" s="1"/>
      <c r="H87" s="1"/>
      <c r="I87" s="118"/>
      <c r="L87" s="37"/>
    </row>
    <row r="88" s="1" customFormat="1" ht="6.96" customHeight="1">
      <c r="B88" s="37"/>
      <c r="I88" s="118"/>
      <c r="L88" s="37"/>
    </row>
    <row r="89" s="1" customFormat="1" ht="12" customHeight="1">
      <c r="B89" s="37"/>
      <c r="C89" s="31" t="s">
        <v>20</v>
      </c>
      <c r="F89" s="26" t="str">
        <f>F12</f>
        <v xml:space="preserve"> </v>
      </c>
      <c r="I89" s="119" t="s">
        <v>22</v>
      </c>
      <c r="J89" s="65" t="str">
        <f>IF(J12="","",J12)</f>
        <v>2. 7. 2019</v>
      </c>
      <c r="L89" s="37"/>
    </row>
    <row r="90" s="1" customFormat="1" ht="6.96" customHeight="1">
      <c r="B90" s="37"/>
      <c r="I90" s="118"/>
      <c r="L90" s="37"/>
    </row>
    <row r="91" s="1" customFormat="1" ht="15.15" customHeight="1">
      <c r="B91" s="37"/>
      <c r="C91" s="31" t="s">
        <v>24</v>
      </c>
      <c r="F91" s="26" t="str">
        <f>E15</f>
        <v xml:space="preserve"> </v>
      </c>
      <c r="I91" s="119" t="s">
        <v>29</v>
      </c>
      <c r="J91" s="35" t="str">
        <f>E21</f>
        <v xml:space="preserve"> </v>
      </c>
      <c r="L91" s="37"/>
    </row>
    <row r="92" s="1" customFormat="1" ht="15.15" customHeight="1">
      <c r="B92" s="37"/>
      <c r="C92" s="31" t="s">
        <v>27</v>
      </c>
      <c r="F92" s="26" t="str">
        <f>IF(E18="","",E18)</f>
        <v>Vyplň údaj</v>
      </c>
      <c r="I92" s="119" t="s">
        <v>31</v>
      </c>
      <c r="J92" s="35" t="str">
        <f>E24</f>
        <v xml:space="preserve"> </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J120</f>
        <v>0</v>
      </c>
      <c r="L96" s="37"/>
      <c r="AU96" s="18" t="s">
        <v>125</v>
      </c>
    </row>
    <row r="97" s="8" customFormat="1" ht="24.96" customHeight="1">
      <c r="B97" s="145"/>
      <c r="D97" s="146" t="s">
        <v>2163</v>
      </c>
      <c r="E97" s="147"/>
      <c r="F97" s="147"/>
      <c r="G97" s="147"/>
      <c r="H97" s="147"/>
      <c r="I97" s="148"/>
      <c r="J97" s="149">
        <f>J121</f>
        <v>0</v>
      </c>
      <c r="L97" s="145"/>
    </row>
    <row r="98" s="9" customFormat="1" ht="19.92" customHeight="1">
      <c r="B98" s="150"/>
      <c r="D98" s="151" t="s">
        <v>2164</v>
      </c>
      <c r="E98" s="152"/>
      <c r="F98" s="152"/>
      <c r="G98" s="152"/>
      <c r="H98" s="152"/>
      <c r="I98" s="153"/>
      <c r="J98" s="154">
        <f>J122</f>
        <v>0</v>
      </c>
      <c r="L98" s="150"/>
    </row>
    <row r="99" s="9" customFormat="1" ht="19.92" customHeight="1">
      <c r="B99" s="150"/>
      <c r="D99" s="151" t="s">
        <v>2165</v>
      </c>
      <c r="E99" s="152"/>
      <c r="F99" s="152"/>
      <c r="G99" s="152"/>
      <c r="H99" s="152"/>
      <c r="I99" s="153"/>
      <c r="J99" s="154">
        <f>J130</f>
        <v>0</v>
      </c>
      <c r="L99" s="150"/>
    </row>
    <row r="100" s="9" customFormat="1" ht="19.92" customHeight="1">
      <c r="B100" s="150"/>
      <c r="D100" s="151" t="s">
        <v>2166</v>
      </c>
      <c r="E100" s="152"/>
      <c r="F100" s="152"/>
      <c r="G100" s="152"/>
      <c r="H100" s="152"/>
      <c r="I100" s="153"/>
      <c r="J100" s="154">
        <f>J140</f>
        <v>0</v>
      </c>
      <c r="L100" s="150"/>
    </row>
    <row r="101" s="1" customFormat="1" ht="21.84" customHeight="1">
      <c r="B101" s="37"/>
      <c r="I101" s="118"/>
      <c r="L101" s="37"/>
    </row>
    <row r="102" s="1" customFormat="1" ht="6.96" customHeight="1">
      <c r="B102" s="56"/>
      <c r="C102" s="57"/>
      <c r="D102" s="57"/>
      <c r="E102" s="57"/>
      <c r="F102" s="57"/>
      <c r="G102" s="57"/>
      <c r="H102" s="57"/>
      <c r="I102" s="139"/>
      <c r="J102" s="57"/>
      <c r="K102" s="57"/>
      <c r="L102" s="37"/>
    </row>
    <row r="106" s="1" customFormat="1" ht="6.96" customHeight="1">
      <c r="B106" s="58"/>
      <c r="C106" s="59"/>
      <c r="D106" s="59"/>
      <c r="E106" s="59"/>
      <c r="F106" s="59"/>
      <c r="G106" s="59"/>
      <c r="H106" s="59"/>
      <c r="I106" s="140"/>
      <c r="J106" s="59"/>
      <c r="K106" s="59"/>
      <c r="L106" s="37"/>
    </row>
    <row r="107" s="1" customFormat="1" ht="24.96" customHeight="1">
      <c r="B107" s="37"/>
      <c r="C107" s="22" t="s">
        <v>134</v>
      </c>
      <c r="I107" s="118"/>
      <c r="L107" s="37"/>
    </row>
    <row r="108" s="1" customFormat="1" ht="6.96" customHeight="1">
      <c r="B108" s="37"/>
      <c r="I108" s="118"/>
      <c r="L108" s="37"/>
    </row>
    <row r="109" s="1" customFormat="1" ht="12" customHeight="1">
      <c r="B109" s="37"/>
      <c r="C109" s="31" t="s">
        <v>16</v>
      </c>
      <c r="I109" s="118"/>
      <c r="L109" s="37"/>
    </row>
    <row r="110" s="1" customFormat="1" ht="16.5" customHeight="1">
      <c r="B110" s="37"/>
      <c r="E110" s="117" t="str">
        <f>E7</f>
        <v>III/18614 Třebomyslická ulice Horažďovice</v>
      </c>
      <c r="F110" s="31"/>
      <c r="G110" s="31"/>
      <c r="H110" s="31"/>
      <c r="I110" s="118"/>
      <c r="L110" s="37"/>
    </row>
    <row r="111" s="1" customFormat="1" ht="12" customHeight="1">
      <c r="B111" s="37"/>
      <c r="C111" s="31" t="s">
        <v>119</v>
      </c>
      <c r="I111" s="118"/>
      <c r="L111" s="37"/>
    </row>
    <row r="112" s="1" customFormat="1" ht="16.5" customHeight="1">
      <c r="B112" s="37"/>
      <c r="E112" s="63" t="str">
        <f>E9</f>
        <v>VRN2 - VRN SÚS</v>
      </c>
      <c r="F112" s="1"/>
      <c r="G112" s="1"/>
      <c r="H112" s="1"/>
      <c r="I112" s="118"/>
      <c r="L112" s="37"/>
    </row>
    <row r="113" s="1" customFormat="1" ht="6.96" customHeight="1">
      <c r="B113" s="37"/>
      <c r="I113" s="118"/>
      <c r="L113" s="37"/>
    </row>
    <row r="114" s="1" customFormat="1" ht="12" customHeight="1">
      <c r="B114" s="37"/>
      <c r="C114" s="31" t="s">
        <v>20</v>
      </c>
      <c r="F114" s="26" t="str">
        <f>F12</f>
        <v xml:space="preserve"> </v>
      </c>
      <c r="I114" s="119" t="s">
        <v>22</v>
      </c>
      <c r="J114" s="65" t="str">
        <f>IF(J12="","",J12)</f>
        <v>2. 7. 2019</v>
      </c>
      <c r="L114" s="37"/>
    </row>
    <row r="115" s="1" customFormat="1" ht="6.96" customHeight="1">
      <c r="B115" s="37"/>
      <c r="I115" s="118"/>
      <c r="L115" s="37"/>
    </row>
    <row r="116" s="1" customFormat="1" ht="15.15" customHeight="1">
      <c r="B116" s="37"/>
      <c r="C116" s="31" t="s">
        <v>24</v>
      </c>
      <c r="F116" s="26" t="str">
        <f>E15</f>
        <v xml:space="preserve"> </v>
      </c>
      <c r="I116" s="119" t="s">
        <v>29</v>
      </c>
      <c r="J116" s="35" t="str">
        <f>E21</f>
        <v xml:space="preserve"> </v>
      </c>
      <c r="L116" s="37"/>
    </row>
    <row r="117" s="1" customFormat="1" ht="15.15" customHeight="1">
      <c r="B117" s="37"/>
      <c r="C117" s="31" t="s">
        <v>27</v>
      </c>
      <c r="F117" s="26" t="str">
        <f>IF(E18="","",E18)</f>
        <v>Vyplň údaj</v>
      </c>
      <c r="I117" s="119" t="s">
        <v>31</v>
      </c>
      <c r="J117" s="35" t="str">
        <f>E24</f>
        <v xml:space="preserve"> </v>
      </c>
      <c r="L117" s="37"/>
    </row>
    <row r="118" s="1" customFormat="1" ht="10.32" customHeight="1">
      <c r="B118" s="37"/>
      <c r="I118" s="118"/>
      <c r="L118" s="37"/>
    </row>
    <row r="119" s="10" customFormat="1" ht="29.28" customHeight="1">
      <c r="B119" s="155"/>
      <c r="C119" s="156" t="s">
        <v>135</v>
      </c>
      <c r="D119" s="157" t="s">
        <v>58</v>
      </c>
      <c r="E119" s="157" t="s">
        <v>54</v>
      </c>
      <c r="F119" s="157" t="s">
        <v>55</v>
      </c>
      <c r="G119" s="157" t="s">
        <v>136</v>
      </c>
      <c r="H119" s="157" t="s">
        <v>137</v>
      </c>
      <c r="I119" s="158" t="s">
        <v>138</v>
      </c>
      <c r="J119" s="157" t="s">
        <v>123</v>
      </c>
      <c r="K119" s="159" t="s">
        <v>139</v>
      </c>
      <c r="L119" s="155"/>
      <c r="M119" s="82" t="s">
        <v>1</v>
      </c>
      <c r="N119" s="83" t="s">
        <v>37</v>
      </c>
      <c r="O119" s="83" t="s">
        <v>140</v>
      </c>
      <c r="P119" s="83" t="s">
        <v>141</v>
      </c>
      <c r="Q119" s="83" t="s">
        <v>142</v>
      </c>
      <c r="R119" s="83" t="s">
        <v>143</v>
      </c>
      <c r="S119" s="83" t="s">
        <v>144</v>
      </c>
      <c r="T119" s="84" t="s">
        <v>145</v>
      </c>
    </row>
    <row r="120" s="1" customFormat="1" ht="22.8" customHeight="1">
      <c r="B120" s="37"/>
      <c r="C120" s="87" t="s">
        <v>146</v>
      </c>
      <c r="I120" s="118"/>
      <c r="J120" s="160">
        <f>BK120</f>
        <v>0</v>
      </c>
      <c r="L120" s="37"/>
      <c r="M120" s="85"/>
      <c r="N120" s="69"/>
      <c r="O120" s="69"/>
      <c r="P120" s="161">
        <f>P121</f>
        <v>0</v>
      </c>
      <c r="Q120" s="69"/>
      <c r="R120" s="161">
        <f>R121</f>
        <v>0</v>
      </c>
      <c r="S120" s="69"/>
      <c r="T120" s="162">
        <f>T121</f>
        <v>0</v>
      </c>
      <c r="AT120" s="18" t="s">
        <v>72</v>
      </c>
      <c r="AU120" s="18" t="s">
        <v>125</v>
      </c>
      <c r="BK120" s="163">
        <f>BK121</f>
        <v>0</v>
      </c>
    </row>
    <row r="121" s="11" customFormat="1" ht="25.92" customHeight="1">
      <c r="B121" s="164"/>
      <c r="D121" s="165" t="s">
        <v>72</v>
      </c>
      <c r="E121" s="166" t="s">
        <v>2167</v>
      </c>
      <c r="F121" s="166" t="s">
        <v>2168</v>
      </c>
      <c r="I121" s="167"/>
      <c r="J121" s="168">
        <f>BK121</f>
        <v>0</v>
      </c>
      <c r="L121" s="164"/>
      <c r="M121" s="169"/>
      <c r="N121" s="170"/>
      <c r="O121" s="170"/>
      <c r="P121" s="171">
        <f>P122+P130+P140</f>
        <v>0</v>
      </c>
      <c r="Q121" s="170"/>
      <c r="R121" s="171">
        <f>R122+R130+R140</f>
        <v>0</v>
      </c>
      <c r="S121" s="170"/>
      <c r="T121" s="172">
        <f>T122+T130+T140</f>
        <v>0</v>
      </c>
      <c r="AR121" s="165" t="s">
        <v>81</v>
      </c>
      <c r="AT121" s="173" t="s">
        <v>72</v>
      </c>
      <c r="AU121" s="173" t="s">
        <v>73</v>
      </c>
      <c r="AY121" s="165" t="s">
        <v>149</v>
      </c>
      <c r="BK121" s="174">
        <f>BK122+BK130+BK140</f>
        <v>0</v>
      </c>
    </row>
    <row r="122" s="11" customFormat="1" ht="22.8" customHeight="1">
      <c r="B122" s="164"/>
      <c r="D122" s="165" t="s">
        <v>72</v>
      </c>
      <c r="E122" s="175" t="s">
        <v>112</v>
      </c>
      <c r="F122" s="175" t="s">
        <v>2169</v>
      </c>
      <c r="I122" s="167"/>
      <c r="J122" s="176">
        <f>BK122</f>
        <v>0</v>
      </c>
      <c r="L122" s="164"/>
      <c r="M122" s="169"/>
      <c r="N122" s="170"/>
      <c r="O122" s="170"/>
      <c r="P122" s="171">
        <f>SUM(P123:P129)</f>
        <v>0</v>
      </c>
      <c r="Q122" s="170"/>
      <c r="R122" s="171">
        <f>SUM(R123:R129)</f>
        <v>0</v>
      </c>
      <c r="S122" s="170"/>
      <c r="T122" s="172">
        <f>SUM(T123:T129)</f>
        <v>0</v>
      </c>
      <c r="AR122" s="165" t="s">
        <v>81</v>
      </c>
      <c r="AT122" s="173" t="s">
        <v>72</v>
      </c>
      <c r="AU122" s="173" t="s">
        <v>81</v>
      </c>
      <c r="AY122" s="165" t="s">
        <v>149</v>
      </c>
      <c r="BK122" s="174">
        <f>SUM(BK123:BK129)</f>
        <v>0</v>
      </c>
    </row>
    <row r="123" s="1" customFormat="1" ht="24" customHeight="1">
      <c r="B123" s="177"/>
      <c r="C123" s="178" t="s">
        <v>81</v>
      </c>
      <c r="D123" s="178" t="s">
        <v>151</v>
      </c>
      <c r="E123" s="179" t="s">
        <v>2170</v>
      </c>
      <c r="F123" s="180" t="s">
        <v>2171</v>
      </c>
      <c r="G123" s="181" t="s">
        <v>2172</v>
      </c>
      <c r="H123" s="182">
        <v>1</v>
      </c>
      <c r="I123" s="183"/>
      <c r="J123" s="184">
        <f>ROUND(I123*H123,2)</f>
        <v>0</v>
      </c>
      <c r="K123" s="180" t="s">
        <v>1</v>
      </c>
      <c r="L123" s="37"/>
      <c r="M123" s="185" t="s">
        <v>1</v>
      </c>
      <c r="N123" s="186" t="s">
        <v>38</v>
      </c>
      <c r="O123" s="73"/>
      <c r="P123" s="187">
        <f>O123*H123</f>
        <v>0</v>
      </c>
      <c r="Q123" s="187">
        <v>0</v>
      </c>
      <c r="R123" s="187">
        <f>Q123*H123</f>
        <v>0</v>
      </c>
      <c r="S123" s="187">
        <v>0</v>
      </c>
      <c r="T123" s="188">
        <f>S123*H123</f>
        <v>0</v>
      </c>
      <c r="AR123" s="189" t="s">
        <v>2173</v>
      </c>
      <c r="AT123" s="189" t="s">
        <v>151</v>
      </c>
      <c r="AU123" s="189" t="s">
        <v>83</v>
      </c>
      <c r="AY123" s="18" t="s">
        <v>149</v>
      </c>
      <c r="BE123" s="190">
        <f>IF(N123="základní",J123,0)</f>
        <v>0</v>
      </c>
      <c r="BF123" s="190">
        <f>IF(N123="snížená",J123,0)</f>
        <v>0</v>
      </c>
      <c r="BG123" s="190">
        <f>IF(N123="zákl. přenesená",J123,0)</f>
        <v>0</v>
      </c>
      <c r="BH123" s="190">
        <f>IF(N123="sníž. přenesená",J123,0)</f>
        <v>0</v>
      </c>
      <c r="BI123" s="190">
        <f>IF(N123="nulová",J123,0)</f>
        <v>0</v>
      </c>
      <c r="BJ123" s="18" t="s">
        <v>81</v>
      </c>
      <c r="BK123" s="190">
        <f>ROUND(I123*H123,2)</f>
        <v>0</v>
      </c>
      <c r="BL123" s="18" t="s">
        <v>2173</v>
      </c>
      <c r="BM123" s="189" t="s">
        <v>2174</v>
      </c>
    </row>
    <row r="124" s="1" customFormat="1" ht="16.5" customHeight="1">
      <c r="B124" s="177"/>
      <c r="C124" s="178" t="s">
        <v>83</v>
      </c>
      <c r="D124" s="178" t="s">
        <v>151</v>
      </c>
      <c r="E124" s="179" t="s">
        <v>2175</v>
      </c>
      <c r="F124" s="180" t="s">
        <v>2176</v>
      </c>
      <c r="G124" s="181" t="s">
        <v>2172</v>
      </c>
      <c r="H124" s="182">
        <v>1</v>
      </c>
      <c r="I124" s="183"/>
      <c r="J124" s="184">
        <f>ROUND(I124*H124,2)</f>
        <v>0</v>
      </c>
      <c r="K124" s="180" t="s">
        <v>1</v>
      </c>
      <c r="L124" s="37"/>
      <c r="M124" s="185" t="s">
        <v>1</v>
      </c>
      <c r="N124" s="186" t="s">
        <v>38</v>
      </c>
      <c r="O124" s="73"/>
      <c r="P124" s="187">
        <f>O124*H124</f>
        <v>0</v>
      </c>
      <c r="Q124" s="187">
        <v>0</v>
      </c>
      <c r="R124" s="187">
        <f>Q124*H124</f>
        <v>0</v>
      </c>
      <c r="S124" s="187">
        <v>0</v>
      </c>
      <c r="T124" s="188">
        <f>S124*H124</f>
        <v>0</v>
      </c>
      <c r="AR124" s="189" t="s">
        <v>156</v>
      </c>
      <c r="AT124" s="189" t="s">
        <v>151</v>
      </c>
      <c r="AU124" s="189" t="s">
        <v>83</v>
      </c>
      <c r="AY124" s="18" t="s">
        <v>149</v>
      </c>
      <c r="BE124" s="190">
        <f>IF(N124="základní",J124,0)</f>
        <v>0</v>
      </c>
      <c r="BF124" s="190">
        <f>IF(N124="snížená",J124,0)</f>
        <v>0</v>
      </c>
      <c r="BG124" s="190">
        <f>IF(N124="zákl. přenesená",J124,0)</f>
        <v>0</v>
      </c>
      <c r="BH124" s="190">
        <f>IF(N124="sníž. přenesená",J124,0)</f>
        <v>0</v>
      </c>
      <c r="BI124" s="190">
        <f>IF(N124="nulová",J124,0)</f>
        <v>0</v>
      </c>
      <c r="BJ124" s="18" t="s">
        <v>81</v>
      </c>
      <c r="BK124" s="190">
        <f>ROUND(I124*H124,2)</f>
        <v>0</v>
      </c>
      <c r="BL124" s="18" t="s">
        <v>156</v>
      </c>
      <c r="BM124" s="189" t="s">
        <v>156</v>
      </c>
    </row>
    <row r="125" s="12" customFormat="1">
      <c r="B125" s="194"/>
      <c r="D125" s="191" t="s">
        <v>160</v>
      </c>
      <c r="E125" s="195" t="s">
        <v>1</v>
      </c>
      <c r="F125" s="196" t="s">
        <v>692</v>
      </c>
      <c r="H125" s="197">
        <v>1</v>
      </c>
      <c r="I125" s="198"/>
      <c r="L125" s="194"/>
      <c r="M125" s="199"/>
      <c r="N125" s="200"/>
      <c r="O125" s="200"/>
      <c r="P125" s="200"/>
      <c r="Q125" s="200"/>
      <c r="R125" s="200"/>
      <c r="S125" s="200"/>
      <c r="T125" s="201"/>
      <c r="AT125" s="195" t="s">
        <v>160</v>
      </c>
      <c r="AU125" s="195" t="s">
        <v>83</v>
      </c>
      <c r="AV125" s="12" t="s">
        <v>83</v>
      </c>
      <c r="AW125" s="12" t="s">
        <v>30</v>
      </c>
      <c r="AX125" s="12" t="s">
        <v>73</v>
      </c>
      <c r="AY125" s="195" t="s">
        <v>149</v>
      </c>
    </row>
    <row r="126" s="13" customFormat="1">
      <c r="B126" s="202"/>
      <c r="D126" s="191" t="s">
        <v>160</v>
      </c>
      <c r="E126" s="203" t="s">
        <v>1</v>
      </c>
      <c r="F126" s="204" t="s">
        <v>187</v>
      </c>
      <c r="H126" s="205">
        <v>1</v>
      </c>
      <c r="I126" s="206"/>
      <c r="L126" s="202"/>
      <c r="M126" s="207"/>
      <c r="N126" s="208"/>
      <c r="O126" s="208"/>
      <c r="P126" s="208"/>
      <c r="Q126" s="208"/>
      <c r="R126" s="208"/>
      <c r="S126" s="208"/>
      <c r="T126" s="209"/>
      <c r="AT126" s="203" t="s">
        <v>160</v>
      </c>
      <c r="AU126" s="203" t="s">
        <v>83</v>
      </c>
      <c r="AV126" s="13" t="s">
        <v>156</v>
      </c>
      <c r="AW126" s="13" t="s">
        <v>30</v>
      </c>
      <c r="AX126" s="13" t="s">
        <v>81</v>
      </c>
      <c r="AY126" s="203" t="s">
        <v>149</v>
      </c>
    </row>
    <row r="127" s="1" customFormat="1" ht="16.5" customHeight="1">
      <c r="B127" s="177"/>
      <c r="C127" s="178" t="s">
        <v>167</v>
      </c>
      <c r="D127" s="178" t="s">
        <v>151</v>
      </c>
      <c r="E127" s="179" t="s">
        <v>2177</v>
      </c>
      <c r="F127" s="180" t="s">
        <v>2178</v>
      </c>
      <c r="G127" s="181" t="s">
        <v>2172</v>
      </c>
      <c r="H127" s="182">
        <v>1</v>
      </c>
      <c r="I127" s="183"/>
      <c r="J127" s="184">
        <f>ROUND(I127*H127,2)</f>
        <v>0</v>
      </c>
      <c r="K127" s="180" t="s">
        <v>155</v>
      </c>
      <c r="L127" s="37"/>
      <c r="M127" s="185" t="s">
        <v>1</v>
      </c>
      <c r="N127" s="186" t="s">
        <v>38</v>
      </c>
      <c r="O127" s="73"/>
      <c r="P127" s="187">
        <f>O127*H127</f>
        <v>0</v>
      </c>
      <c r="Q127" s="187">
        <v>0</v>
      </c>
      <c r="R127" s="187">
        <f>Q127*H127</f>
        <v>0</v>
      </c>
      <c r="S127" s="187">
        <v>0</v>
      </c>
      <c r="T127" s="188">
        <f>S127*H127</f>
        <v>0</v>
      </c>
      <c r="AR127" s="189" t="s">
        <v>2173</v>
      </c>
      <c r="AT127" s="189" t="s">
        <v>151</v>
      </c>
      <c r="AU127" s="189" t="s">
        <v>83</v>
      </c>
      <c r="AY127" s="18" t="s">
        <v>149</v>
      </c>
      <c r="BE127" s="190">
        <f>IF(N127="základní",J127,0)</f>
        <v>0</v>
      </c>
      <c r="BF127" s="190">
        <f>IF(N127="snížená",J127,0)</f>
        <v>0</v>
      </c>
      <c r="BG127" s="190">
        <f>IF(N127="zákl. přenesená",J127,0)</f>
        <v>0</v>
      </c>
      <c r="BH127" s="190">
        <f>IF(N127="sníž. přenesená",J127,0)</f>
        <v>0</v>
      </c>
      <c r="BI127" s="190">
        <f>IF(N127="nulová",J127,0)</f>
        <v>0</v>
      </c>
      <c r="BJ127" s="18" t="s">
        <v>81</v>
      </c>
      <c r="BK127" s="190">
        <f>ROUND(I127*H127,2)</f>
        <v>0</v>
      </c>
      <c r="BL127" s="18" t="s">
        <v>2173</v>
      </c>
      <c r="BM127" s="189" t="s">
        <v>2179</v>
      </c>
    </row>
    <row r="128" s="1" customFormat="1" ht="16.5" customHeight="1">
      <c r="B128" s="177"/>
      <c r="C128" s="178" t="s">
        <v>156</v>
      </c>
      <c r="D128" s="178" t="s">
        <v>151</v>
      </c>
      <c r="E128" s="179" t="s">
        <v>2180</v>
      </c>
      <c r="F128" s="180" t="s">
        <v>2181</v>
      </c>
      <c r="G128" s="181" t="s">
        <v>2172</v>
      </c>
      <c r="H128" s="182">
        <v>1</v>
      </c>
      <c r="I128" s="183"/>
      <c r="J128" s="184">
        <f>ROUND(I128*H128,2)</f>
        <v>0</v>
      </c>
      <c r="K128" s="180" t="s">
        <v>155</v>
      </c>
      <c r="L128" s="37"/>
      <c r="M128" s="185" t="s">
        <v>1</v>
      </c>
      <c r="N128" s="186" t="s">
        <v>38</v>
      </c>
      <c r="O128" s="73"/>
      <c r="P128" s="187">
        <f>O128*H128</f>
        <v>0</v>
      </c>
      <c r="Q128" s="187">
        <v>0</v>
      </c>
      <c r="R128" s="187">
        <f>Q128*H128</f>
        <v>0</v>
      </c>
      <c r="S128" s="187">
        <v>0</v>
      </c>
      <c r="T128" s="188">
        <f>S128*H128</f>
        <v>0</v>
      </c>
      <c r="AR128" s="189" t="s">
        <v>2173</v>
      </c>
      <c r="AT128" s="189" t="s">
        <v>151</v>
      </c>
      <c r="AU128" s="189" t="s">
        <v>83</v>
      </c>
      <c r="AY128" s="18" t="s">
        <v>149</v>
      </c>
      <c r="BE128" s="190">
        <f>IF(N128="základní",J128,0)</f>
        <v>0</v>
      </c>
      <c r="BF128" s="190">
        <f>IF(N128="snížená",J128,0)</f>
        <v>0</v>
      </c>
      <c r="BG128" s="190">
        <f>IF(N128="zákl. přenesená",J128,0)</f>
        <v>0</v>
      </c>
      <c r="BH128" s="190">
        <f>IF(N128="sníž. přenesená",J128,0)</f>
        <v>0</v>
      </c>
      <c r="BI128" s="190">
        <f>IF(N128="nulová",J128,0)</f>
        <v>0</v>
      </c>
      <c r="BJ128" s="18" t="s">
        <v>81</v>
      </c>
      <c r="BK128" s="190">
        <f>ROUND(I128*H128,2)</f>
        <v>0</v>
      </c>
      <c r="BL128" s="18" t="s">
        <v>2173</v>
      </c>
      <c r="BM128" s="189" t="s">
        <v>2182</v>
      </c>
    </row>
    <row r="129" s="1" customFormat="1" ht="16.5" customHeight="1">
      <c r="B129" s="177"/>
      <c r="C129" s="178" t="s">
        <v>178</v>
      </c>
      <c r="D129" s="178" t="s">
        <v>151</v>
      </c>
      <c r="E129" s="179" t="s">
        <v>2183</v>
      </c>
      <c r="F129" s="180" t="s">
        <v>2184</v>
      </c>
      <c r="G129" s="181" t="s">
        <v>2172</v>
      </c>
      <c r="H129" s="182">
        <v>1</v>
      </c>
      <c r="I129" s="183"/>
      <c r="J129" s="184">
        <f>ROUND(I129*H129,2)</f>
        <v>0</v>
      </c>
      <c r="K129" s="180" t="s">
        <v>155</v>
      </c>
      <c r="L129" s="37"/>
      <c r="M129" s="185" t="s">
        <v>1</v>
      </c>
      <c r="N129" s="186" t="s">
        <v>38</v>
      </c>
      <c r="O129" s="73"/>
      <c r="P129" s="187">
        <f>O129*H129</f>
        <v>0</v>
      </c>
      <c r="Q129" s="187">
        <v>0</v>
      </c>
      <c r="R129" s="187">
        <f>Q129*H129</f>
        <v>0</v>
      </c>
      <c r="S129" s="187">
        <v>0</v>
      </c>
      <c r="T129" s="188">
        <f>S129*H129</f>
        <v>0</v>
      </c>
      <c r="AR129" s="189" t="s">
        <v>2173</v>
      </c>
      <c r="AT129" s="189" t="s">
        <v>151</v>
      </c>
      <c r="AU129" s="189" t="s">
        <v>83</v>
      </c>
      <c r="AY129" s="18" t="s">
        <v>149</v>
      </c>
      <c r="BE129" s="190">
        <f>IF(N129="základní",J129,0)</f>
        <v>0</v>
      </c>
      <c r="BF129" s="190">
        <f>IF(N129="snížená",J129,0)</f>
        <v>0</v>
      </c>
      <c r="BG129" s="190">
        <f>IF(N129="zákl. přenesená",J129,0)</f>
        <v>0</v>
      </c>
      <c r="BH129" s="190">
        <f>IF(N129="sníž. přenesená",J129,0)</f>
        <v>0</v>
      </c>
      <c r="BI129" s="190">
        <f>IF(N129="nulová",J129,0)</f>
        <v>0</v>
      </c>
      <c r="BJ129" s="18" t="s">
        <v>81</v>
      </c>
      <c r="BK129" s="190">
        <f>ROUND(I129*H129,2)</f>
        <v>0</v>
      </c>
      <c r="BL129" s="18" t="s">
        <v>2173</v>
      </c>
      <c r="BM129" s="189" t="s">
        <v>2185</v>
      </c>
    </row>
    <row r="130" s="11" customFormat="1" ht="22.8" customHeight="1">
      <c r="B130" s="164"/>
      <c r="D130" s="165" t="s">
        <v>72</v>
      </c>
      <c r="E130" s="175" t="s">
        <v>2186</v>
      </c>
      <c r="F130" s="175" t="s">
        <v>2187</v>
      </c>
      <c r="I130" s="167"/>
      <c r="J130" s="176">
        <f>BK130</f>
        <v>0</v>
      </c>
      <c r="L130" s="164"/>
      <c r="M130" s="169"/>
      <c r="N130" s="170"/>
      <c r="O130" s="170"/>
      <c r="P130" s="171">
        <f>SUM(P131:P139)</f>
        <v>0</v>
      </c>
      <c r="Q130" s="170"/>
      <c r="R130" s="171">
        <f>SUM(R131:R139)</f>
        <v>0</v>
      </c>
      <c r="S130" s="170"/>
      <c r="T130" s="172">
        <f>SUM(T131:T139)</f>
        <v>0</v>
      </c>
      <c r="AR130" s="165" t="s">
        <v>81</v>
      </c>
      <c r="AT130" s="173" t="s">
        <v>72</v>
      </c>
      <c r="AU130" s="173" t="s">
        <v>81</v>
      </c>
      <c r="AY130" s="165" t="s">
        <v>149</v>
      </c>
      <c r="BK130" s="174">
        <f>SUM(BK131:BK139)</f>
        <v>0</v>
      </c>
    </row>
    <row r="131" s="1" customFormat="1" ht="16.5" customHeight="1">
      <c r="B131" s="177"/>
      <c r="C131" s="178" t="s">
        <v>188</v>
      </c>
      <c r="D131" s="178" t="s">
        <v>151</v>
      </c>
      <c r="E131" s="179" t="s">
        <v>2188</v>
      </c>
      <c r="F131" s="180" t="s">
        <v>2187</v>
      </c>
      <c r="G131" s="181" t="s">
        <v>2172</v>
      </c>
      <c r="H131" s="182">
        <v>1</v>
      </c>
      <c r="I131" s="183"/>
      <c r="J131" s="184">
        <f>ROUND(I131*H131,2)</f>
        <v>0</v>
      </c>
      <c r="K131" s="180" t="s">
        <v>1</v>
      </c>
      <c r="L131" s="37"/>
      <c r="M131" s="185" t="s">
        <v>1</v>
      </c>
      <c r="N131" s="186" t="s">
        <v>38</v>
      </c>
      <c r="O131" s="73"/>
      <c r="P131" s="187">
        <f>O131*H131</f>
        <v>0</v>
      </c>
      <c r="Q131" s="187">
        <v>0</v>
      </c>
      <c r="R131" s="187">
        <f>Q131*H131</f>
        <v>0</v>
      </c>
      <c r="S131" s="187">
        <v>0</v>
      </c>
      <c r="T131" s="188">
        <f>S131*H131</f>
        <v>0</v>
      </c>
      <c r="AR131" s="189" t="s">
        <v>156</v>
      </c>
      <c r="AT131" s="189" t="s">
        <v>151</v>
      </c>
      <c r="AU131" s="189" t="s">
        <v>83</v>
      </c>
      <c r="AY131" s="18" t="s">
        <v>149</v>
      </c>
      <c r="BE131" s="190">
        <f>IF(N131="základní",J131,0)</f>
        <v>0</v>
      </c>
      <c r="BF131" s="190">
        <f>IF(N131="snížená",J131,0)</f>
        <v>0</v>
      </c>
      <c r="BG131" s="190">
        <f>IF(N131="zákl. přenesená",J131,0)</f>
        <v>0</v>
      </c>
      <c r="BH131" s="190">
        <f>IF(N131="sníž. přenesená",J131,0)</f>
        <v>0</v>
      </c>
      <c r="BI131" s="190">
        <f>IF(N131="nulová",J131,0)</f>
        <v>0</v>
      </c>
      <c r="BJ131" s="18" t="s">
        <v>81</v>
      </c>
      <c r="BK131" s="190">
        <f>ROUND(I131*H131,2)</f>
        <v>0</v>
      </c>
      <c r="BL131" s="18" t="s">
        <v>156</v>
      </c>
      <c r="BM131" s="189" t="s">
        <v>199</v>
      </c>
    </row>
    <row r="132" s="12" customFormat="1">
      <c r="B132" s="194"/>
      <c r="D132" s="191" t="s">
        <v>160</v>
      </c>
      <c r="E132" s="195" t="s">
        <v>1</v>
      </c>
      <c r="F132" s="196" t="s">
        <v>692</v>
      </c>
      <c r="H132" s="197">
        <v>1</v>
      </c>
      <c r="I132" s="198"/>
      <c r="L132" s="194"/>
      <c r="M132" s="199"/>
      <c r="N132" s="200"/>
      <c r="O132" s="200"/>
      <c r="P132" s="200"/>
      <c r="Q132" s="200"/>
      <c r="R132" s="200"/>
      <c r="S132" s="200"/>
      <c r="T132" s="201"/>
      <c r="AT132" s="195" t="s">
        <v>160</v>
      </c>
      <c r="AU132" s="195" t="s">
        <v>83</v>
      </c>
      <c r="AV132" s="12" t="s">
        <v>83</v>
      </c>
      <c r="AW132" s="12" t="s">
        <v>30</v>
      </c>
      <c r="AX132" s="12" t="s">
        <v>73</v>
      </c>
      <c r="AY132" s="195" t="s">
        <v>149</v>
      </c>
    </row>
    <row r="133" s="13" customFormat="1">
      <c r="B133" s="202"/>
      <c r="D133" s="191" t="s">
        <v>160</v>
      </c>
      <c r="E133" s="203" t="s">
        <v>1</v>
      </c>
      <c r="F133" s="204" t="s">
        <v>187</v>
      </c>
      <c r="H133" s="205">
        <v>1</v>
      </c>
      <c r="I133" s="206"/>
      <c r="L133" s="202"/>
      <c r="M133" s="207"/>
      <c r="N133" s="208"/>
      <c r="O133" s="208"/>
      <c r="P133" s="208"/>
      <c r="Q133" s="208"/>
      <c r="R133" s="208"/>
      <c r="S133" s="208"/>
      <c r="T133" s="209"/>
      <c r="AT133" s="203" t="s">
        <v>160</v>
      </c>
      <c r="AU133" s="203" t="s">
        <v>83</v>
      </c>
      <c r="AV133" s="13" t="s">
        <v>156</v>
      </c>
      <c r="AW133" s="13" t="s">
        <v>30</v>
      </c>
      <c r="AX133" s="13" t="s">
        <v>81</v>
      </c>
      <c r="AY133" s="203" t="s">
        <v>149</v>
      </c>
    </row>
    <row r="134" s="1" customFormat="1" ht="16.5" customHeight="1">
      <c r="B134" s="177"/>
      <c r="C134" s="178" t="s">
        <v>193</v>
      </c>
      <c r="D134" s="178" t="s">
        <v>151</v>
      </c>
      <c r="E134" s="179" t="s">
        <v>2189</v>
      </c>
      <c r="F134" s="180" t="s">
        <v>2190</v>
      </c>
      <c r="G134" s="181" t="s">
        <v>2172</v>
      </c>
      <c r="H134" s="182">
        <v>1</v>
      </c>
      <c r="I134" s="183"/>
      <c r="J134" s="184">
        <f>ROUND(I134*H134,2)</f>
        <v>0</v>
      </c>
      <c r="K134" s="180" t="s">
        <v>1</v>
      </c>
      <c r="L134" s="37"/>
      <c r="M134" s="185" t="s">
        <v>1</v>
      </c>
      <c r="N134" s="186" t="s">
        <v>38</v>
      </c>
      <c r="O134" s="73"/>
      <c r="P134" s="187">
        <f>O134*H134</f>
        <v>0</v>
      </c>
      <c r="Q134" s="187">
        <v>0</v>
      </c>
      <c r="R134" s="187">
        <f>Q134*H134</f>
        <v>0</v>
      </c>
      <c r="S134" s="187">
        <v>0</v>
      </c>
      <c r="T134" s="188">
        <f>S134*H134</f>
        <v>0</v>
      </c>
      <c r="AR134" s="189" t="s">
        <v>156</v>
      </c>
      <c r="AT134" s="189" t="s">
        <v>151</v>
      </c>
      <c r="AU134" s="189" t="s">
        <v>83</v>
      </c>
      <c r="AY134" s="18" t="s">
        <v>149</v>
      </c>
      <c r="BE134" s="190">
        <f>IF(N134="základní",J134,0)</f>
        <v>0</v>
      </c>
      <c r="BF134" s="190">
        <f>IF(N134="snížená",J134,0)</f>
        <v>0</v>
      </c>
      <c r="BG134" s="190">
        <f>IF(N134="zákl. přenesená",J134,0)</f>
        <v>0</v>
      </c>
      <c r="BH134" s="190">
        <f>IF(N134="sníž. přenesená",J134,0)</f>
        <v>0</v>
      </c>
      <c r="BI134" s="190">
        <f>IF(N134="nulová",J134,0)</f>
        <v>0</v>
      </c>
      <c r="BJ134" s="18" t="s">
        <v>81</v>
      </c>
      <c r="BK134" s="190">
        <f>ROUND(I134*H134,2)</f>
        <v>0</v>
      </c>
      <c r="BL134" s="18" t="s">
        <v>156</v>
      </c>
      <c r="BM134" s="189" t="s">
        <v>211</v>
      </c>
    </row>
    <row r="135" s="12" customFormat="1">
      <c r="B135" s="194"/>
      <c r="D135" s="191" t="s">
        <v>160</v>
      </c>
      <c r="E135" s="195" t="s">
        <v>1</v>
      </c>
      <c r="F135" s="196" t="s">
        <v>692</v>
      </c>
      <c r="H135" s="197">
        <v>1</v>
      </c>
      <c r="I135" s="198"/>
      <c r="L135" s="194"/>
      <c r="M135" s="199"/>
      <c r="N135" s="200"/>
      <c r="O135" s="200"/>
      <c r="P135" s="200"/>
      <c r="Q135" s="200"/>
      <c r="R135" s="200"/>
      <c r="S135" s="200"/>
      <c r="T135" s="201"/>
      <c r="AT135" s="195" t="s">
        <v>160</v>
      </c>
      <c r="AU135" s="195" t="s">
        <v>83</v>
      </c>
      <c r="AV135" s="12" t="s">
        <v>83</v>
      </c>
      <c r="AW135" s="12" t="s">
        <v>30</v>
      </c>
      <c r="AX135" s="12" t="s">
        <v>73</v>
      </c>
      <c r="AY135" s="195" t="s">
        <v>149</v>
      </c>
    </row>
    <row r="136" s="13" customFormat="1">
      <c r="B136" s="202"/>
      <c r="D136" s="191" t="s">
        <v>160</v>
      </c>
      <c r="E136" s="203" t="s">
        <v>1</v>
      </c>
      <c r="F136" s="204" t="s">
        <v>187</v>
      </c>
      <c r="H136" s="205">
        <v>1</v>
      </c>
      <c r="I136" s="206"/>
      <c r="L136" s="202"/>
      <c r="M136" s="207"/>
      <c r="N136" s="208"/>
      <c r="O136" s="208"/>
      <c r="P136" s="208"/>
      <c r="Q136" s="208"/>
      <c r="R136" s="208"/>
      <c r="S136" s="208"/>
      <c r="T136" s="209"/>
      <c r="AT136" s="203" t="s">
        <v>160</v>
      </c>
      <c r="AU136" s="203" t="s">
        <v>83</v>
      </c>
      <c r="AV136" s="13" t="s">
        <v>156</v>
      </c>
      <c r="AW136" s="13" t="s">
        <v>30</v>
      </c>
      <c r="AX136" s="13" t="s">
        <v>81</v>
      </c>
      <c r="AY136" s="203" t="s">
        <v>149</v>
      </c>
    </row>
    <row r="137" s="1" customFormat="1" ht="16.5" customHeight="1">
      <c r="B137" s="177"/>
      <c r="C137" s="178" t="s">
        <v>199</v>
      </c>
      <c r="D137" s="178" t="s">
        <v>151</v>
      </c>
      <c r="E137" s="179" t="s">
        <v>2191</v>
      </c>
      <c r="F137" s="180" t="s">
        <v>2192</v>
      </c>
      <c r="G137" s="181" t="s">
        <v>2172</v>
      </c>
      <c r="H137" s="182">
        <v>1</v>
      </c>
      <c r="I137" s="183"/>
      <c r="J137" s="184">
        <f>ROUND(I137*H137,2)</f>
        <v>0</v>
      </c>
      <c r="K137" s="180" t="s">
        <v>1</v>
      </c>
      <c r="L137" s="37"/>
      <c r="M137" s="185" t="s">
        <v>1</v>
      </c>
      <c r="N137" s="186" t="s">
        <v>38</v>
      </c>
      <c r="O137" s="73"/>
      <c r="P137" s="187">
        <f>O137*H137</f>
        <v>0</v>
      </c>
      <c r="Q137" s="187">
        <v>0</v>
      </c>
      <c r="R137" s="187">
        <f>Q137*H137</f>
        <v>0</v>
      </c>
      <c r="S137" s="187">
        <v>0</v>
      </c>
      <c r="T137" s="188">
        <f>S137*H137</f>
        <v>0</v>
      </c>
      <c r="AR137" s="189" t="s">
        <v>156</v>
      </c>
      <c r="AT137" s="189" t="s">
        <v>151</v>
      </c>
      <c r="AU137" s="189" t="s">
        <v>83</v>
      </c>
      <c r="AY137" s="18" t="s">
        <v>149</v>
      </c>
      <c r="BE137" s="190">
        <f>IF(N137="základní",J137,0)</f>
        <v>0</v>
      </c>
      <c r="BF137" s="190">
        <f>IF(N137="snížená",J137,0)</f>
        <v>0</v>
      </c>
      <c r="BG137" s="190">
        <f>IF(N137="zákl. přenesená",J137,0)</f>
        <v>0</v>
      </c>
      <c r="BH137" s="190">
        <f>IF(N137="sníž. přenesená",J137,0)</f>
        <v>0</v>
      </c>
      <c r="BI137" s="190">
        <f>IF(N137="nulová",J137,0)</f>
        <v>0</v>
      </c>
      <c r="BJ137" s="18" t="s">
        <v>81</v>
      </c>
      <c r="BK137" s="190">
        <f>ROUND(I137*H137,2)</f>
        <v>0</v>
      </c>
      <c r="BL137" s="18" t="s">
        <v>156</v>
      </c>
      <c r="BM137" s="189" t="s">
        <v>222</v>
      </c>
    </row>
    <row r="138" s="12" customFormat="1">
      <c r="B138" s="194"/>
      <c r="D138" s="191" t="s">
        <v>160</v>
      </c>
      <c r="E138" s="195" t="s">
        <v>1</v>
      </c>
      <c r="F138" s="196" t="s">
        <v>692</v>
      </c>
      <c r="H138" s="197">
        <v>1</v>
      </c>
      <c r="I138" s="198"/>
      <c r="L138" s="194"/>
      <c r="M138" s="199"/>
      <c r="N138" s="200"/>
      <c r="O138" s="200"/>
      <c r="P138" s="200"/>
      <c r="Q138" s="200"/>
      <c r="R138" s="200"/>
      <c r="S138" s="200"/>
      <c r="T138" s="201"/>
      <c r="AT138" s="195" t="s">
        <v>160</v>
      </c>
      <c r="AU138" s="195" t="s">
        <v>83</v>
      </c>
      <c r="AV138" s="12" t="s">
        <v>83</v>
      </c>
      <c r="AW138" s="12" t="s">
        <v>30</v>
      </c>
      <c r="AX138" s="12" t="s">
        <v>73</v>
      </c>
      <c r="AY138" s="195" t="s">
        <v>149</v>
      </c>
    </row>
    <row r="139" s="13" customFormat="1">
      <c r="B139" s="202"/>
      <c r="D139" s="191" t="s">
        <v>160</v>
      </c>
      <c r="E139" s="203" t="s">
        <v>1</v>
      </c>
      <c r="F139" s="204" t="s">
        <v>187</v>
      </c>
      <c r="H139" s="205">
        <v>1</v>
      </c>
      <c r="I139" s="206"/>
      <c r="L139" s="202"/>
      <c r="M139" s="207"/>
      <c r="N139" s="208"/>
      <c r="O139" s="208"/>
      <c r="P139" s="208"/>
      <c r="Q139" s="208"/>
      <c r="R139" s="208"/>
      <c r="S139" s="208"/>
      <c r="T139" s="209"/>
      <c r="AT139" s="203" t="s">
        <v>160</v>
      </c>
      <c r="AU139" s="203" t="s">
        <v>83</v>
      </c>
      <c r="AV139" s="13" t="s">
        <v>156</v>
      </c>
      <c r="AW139" s="13" t="s">
        <v>30</v>
      </c>
      <c r="AX139" s="13" t="s">
        <v>81</v>
      </c>
      <c r="AY139" s="203" t="s">
        <v>149</v>
      </c>
    </row>
    <row r="140" s="11" customFormat="1" ht="22.8" customHeight="1">
      <c r="B140" s="164"/>
      <c r="D140" s="165" t="s">
        <v>72</v>
      </c>
      <c r="E140" s="175" t="s">
        <v>2193</v>
      </c>
      <c r="F140" s="175" t="s">
        <v>2194</v>
      </c>
      <c r="I140" s="167"/>
      <c r="J140" s="176">
        <f>BK140</f>
        <v>0</v>
      </c>
      <c r="L140" s="164"/>
      <c r="M140" s="169"/>
      <c r="N140" s="170"/>
      <c r="O140" s="170"/>
      <c r="P140" s="171">
        <f>SUM(P141:P143)</f>
        <v>0</v>
      </c>
      <c r="Q140" s="170"/>
      <c r="R140" s="171">
        <f>SUM(R141:R143)</f>
        <v>0</v>
      </c>
      <c r="S140" s="170"/>
      <c r="T140" s="172">
        <f>SUM(T141:T143)</f>
        <v>0</v>
      </c>
      <c r="AR140" s="165" t="s">
        <v>81</v>
      </c>
      <c r="AT140" s="173" t="s">
        <v>72</v>
      </c>
      <c r="AU140" s="173" t="s">
        <v>81</v>
      </c>
      <c r="AY140" s="165" t="s">
        <v>149</v>
      </c>
      <c r="BK140" s="174">
        <f>SUM(BK141:BK143)</f>
        <v>0</v>
      </c>
    </row>
    <row r="141" s="1" customFormat="1" ht="16.5" customHeight="1">
      <c r="B141" s="177"/>
      <c r="C141" s="178" t="s">
        <v>204</v>
      </c>
      <c r="D141" s="178" t="s">
        <v>151</v>
      </c>
      <c r="E141" s="179" t="s">
        <v>2195</v>
      </c>
      <c r="F141" s="180" t="s">
        <v>2196</v>
      </c>
      <c r="G141" s="181" t="s">
        <v>2172</v>
      </c>
      <c r="H141" s="182">
        <v>1</v>
      </c>
      <c r="I141" s="183"/>
      <c r="J141" s="184">
        <f>ROUND(I141*H141,2)</f>
        <v>0</v>
      </c>
      <c r="K141" s="180" t="s">
        <v>1</v>
      </c>
      <c r="L141" s="37"/>
      <c r="M141" s="185" t="s">
        <v>1</v>
      </c>
      <c r="N141" s="186" t="s">
        <v>38</v>
      </c>
      <c r="O141" s="73"/>
      <c r="P141" s="187">
        <f>O141*H141</f>
        <v>0</v>
      </c>
      <c r="Q141" s="187">
        <v>0</v>
      </c>
      <c r="R141" s="187">
        <f>Q141*H141</f>
        <v>0</v>
      </c>
      <c r="S141" s="187">
        <v>0</v>
      </c>
      <c r="T141" s="188">
        <f>S141*H141</f>
        <v>0</v>
      </c>
      <c r="AR141" s="189" t="s">
        <v>156</v>
      </c>
      <c r="AT141" s="189" t="s">
        <v>151</v>
      </c>
      <c r="AU141" s="189" t="s">
        <v>83</v>
      </c>
      <c r="AY141" s="18" t="s">
        <v>149</v>
      </c>
      <c r="BE141" s="190">
        <f>IF(N141="základní",J141,0)</f>
        <v>0</v>
      </c>
      <c r="BF141" s="190">
        <f>IF(N141="snížená",J141,0)</f>
        <v>0</v>
      </c>
      <c r="BG141" s="190">
        <f>IF(N141="zákl. přenesená",J141,0)</f>
        <v>0</v>
      </c>
      <c r="BH141" s="190">
        <f>IF(N141="sníž. přenesená",J141,0)</f>
        <v>0</v>
      </c>
      <c r="BI141" s="190">
        <f>IF(N141="nulová",J141,0)</f>
        <v>0</v>
      </c>
      <c r="BJ141" s="18" t="s">
        <v>81</v>
      </c>
      <c r="BK141" s="190">
        <f>ROUND(I141*H141,2)</f>
        <v>0</v>
      </c>
      <c r="BL141" s="18" t="s">
        <v>156</v>
      </c>
      <c r="BM141" s="189" t="s">
        <v>293</v>
      </c>
    </row>
    <row r="142" s="12" customFormat="1">
      <c r="B142" s="194"/>
      <c r="D142" s="191" t="s">
        <v>160</v>
      </c>
      <c r="E142" s="195" t="s">
        <v>1</v>
      </c>
      <c r="F142" s="196" t="s">
        <v>692</v>
      </c>
      <c r="H142" s="197">
        <v>1</v>
      </c>
      <c r="I142" s="198"/>
      <c r="L142" s="194"/>
      <c r="M142" s="199"/>
      <c r="N142" s="200"/>
      <c r="O142" s="200"/>
      <c r="P142" s="200"/>
      <c r="Q142" s="200"/>
      <c r="R142" s="200"/>
      <c r="S142" s="200"/>
      <c r="T142" s="201"/>
      <c r="AT142" s="195" t="s">
        <v>160</v>
      </c>
      <c r="AU142" s="195" t="s">
        <v>83</v>
      </c>
      <c r="AV142" s="12" t="s">
        <v>83</v>
      </c>
      <c r="AW142" s="12" t="s">
        <v>30</v>
      </c>
      <c r="AX142" s="12" t="s">
        <v>73</v>
      </c>
      <c r="AY142" s="195" t="s">
        <v>149</v>
      </c>
    </row>
    <row r="143" s="13" customFormat="1">
      <c r="B143" s="202"/>
      <c r="D143" s="191" t="s">
        <v>160</v>
      </c>
      <c r="E143" s="203" t="s">
        <v>1</v>
      </c>
      <c r="F143" s="204" t="s">
        <v>187</v>
      </c>
      <c r="H143" s="205">
        <v>1</v>
      </c>
      <c r="I143" s="206"/>
      <c r="L143" s="202"/>
      <c r="M143" s="243"/>
      <c r="N143" s="244"/>
      <c r="O143" s="244"/>
      <c r="P143" s="244"/>
      <c r="Q143" s="244"/>
      <c r="R143" s="244"/>
      <c r="S143" s="244"/>
      <c r="T143" s="245"/>
      <c r="AT143" s="203" t="s">
        <v>160</v>
      </c>
      <c r="AU143" s="203" t="s">
        <v>83</v>
      </c>
      <c r="AV143" s="13" t="s">
        <v>156</v>
      </c>
      <c r="AW143" s="13" t="s">
        <v>30</v>
      </c>
      <c r="AX143" s="13" t="s">
        <v>81</v>
      </c>
      <c r="AY143" s="203" t="s">
        <v>149</v>
      </c>
    </row>
    <row r="144" s="1" customFormat="1" ht="6.96" customHeight="1">
      <c r="B144" s="56"/>
      <c r="C144" s="57"/>
      <c r="D144" s="57"/>
      <c r="E144" s="57"/>
      <c r="F144" s="57"/>
      <c r="G144" s="57"/>
      <c r="H144" s="57"/>
      <c r="I144" s="139"/>
      <c r="J144" s="57"/>
      <c r="K144" s="57"/>
      <c r="L144" s="37"/>
    </row>
  </sheetData>
  <autoFilter ref="C119:K143"/>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82</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120</v>
      </c>
      <c r="F9" s="1"/>
      <c r="G9" s="1"/>
      <c r="H9" s="1"/>
      <c r="I9" s="118"/>
      <c r="L9" s="37"/>
    </row>
    <row r="10" s="1" customFormat="1">
      <c r="B10" s="37"/>
      <c r="I10" s="118"/>
      <c r="L10" s="37"/>
    </row>
    <row r="11" s="1" customFormat="1" ht="12" customHeight="1">
      <c r="B11" s="37"/>
      <c r="D11" s="31" t="s">
        <v>18</v>
      </c>
      <c r="F11" s="26" t="s">
        <v>1</v>
      </c>
      <c r="I11" s="119" t="s">
        <v>19</v>
      </c>
      <c r="J11" s="26" t="s">
        <v>1</v>
      </c>
      <c r="L11" s="37"/>
    </row>
    <row r="12" s="1" customFormat="1" ht="12" customHeight="1">
      <c r="B12" s="37"/>
      <c r="D12" s="31" t="s">
        <v>20</v>
      </c>
      <c r="F12" s="26" t="s">
        <v>21</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tr">
        <f>IF('Rekapitulace stavby'!AN10="","",'Rekapitulace stavby'!AN10)</f>
        <v/>
      </c>
      <c r="L14" s="37"/>
    </row>
    <row r="15" s="1" customFormat="1" ht="18" customHeight="1">
      <c r="B15" s="37"/>
      <c r="E15" s="26" t="str">
        <f>IF('Rekapitulace stavby'!E11="","",'Rekapitulace stavby'!E11)</f>
        <v xml:space="preserve"> </v>
      </c>
      <c r="I15" s="119" t="s">
        <v>26</v>
      </c>
      <c r="J15" s="26" t="str">
        <f>IF('Rekapitulace stavby'!AN11="","",'Rekapitulace stavby'!AN11)</f>
        <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tr">
        <f>IF('Rekapitulace stavby'!AN16="","",'Rekapitulace stavby'!AN16)</f>
        <v/>
      </c>
      <c r="L20" s="37"/>
    </row>
    <row r="21" s="1" customFormat="1" ht="18" customHeight="1">
      <c r="B21" s="37"/>
      <c r="E21" s="26" t="str">
        <f>IF('Rekapitulace stavby'!E17="","",'Rekapitulace stavby'!E17)</f>
        <v xml:space="preserve"> </v>
      </c>
      <c r="I21" s="119" t="s">
        <v>26</v>
      </c>
      <c r="J21" s="26" t="str">
        <f>IF('Rekapitulace stavby'!AN17="","",'Rekapitulace stavby'!AN17)</f>
        <v/>
      </c>
      <c r="L21" s="37"/>
    </row>
    <row r="22" s="1" customFormat="1" ht="6.96" customHeight="1">
      <c r="B22" s="37"/>
      <c r="I22" s="118"/>
      <c r="L22" s="37"/>
    </row>
    <row r="23" s="1" customFormat="1" ht="12" customHeight="1">
      <c r="B23" s="37"/>
      <c r="D23" s="31" t="s">
        <v>31</v>
      </c>
      <c r="I23" s="119" t="s">
        <v>25</v>
      </c>
      <c r="J23" s="26" t="str">
        <f>IF('Rekapitulace stavby'!AN19="","",'Rekapitulace stavby'!AN19)</f>
        <v/>
      </c>
      <c r="L23" s="37"/>
    </row>
    <row r="24" s="1" customFormat="1" ht="18" customHeight="1">
      <c r="B24" s="37"/>
      <c r="E24" s="26" t="str">
        <f>IF('Rekapitulace stavby'!E20="","",'Rekapitulace stavby'!E20)</f>
        <v xml:space="preserve"> </v>
      </c>
      <c r="I24" s="119" t="s">
        <v>26</v>
      </c>
      <c r="J24" s="26" t="str">
        <f>IF('Rekapitulace stavby'!AN20="","",'Rekapitulace stavby'!AN20)</f>
        <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ROUND(J124,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ROUND((SUM(BE124:BE312)),  2)</f>
        <v>0</v>
      </c>
      <c r="I33" s="127">
        <v>0.20999999999999999</v>
      </c>
      <c r="J33" s="126">
        <f>ROUND(((SUM(BE124:BE312))*I33),  2)</f>
        <v>0</v>
      </c>
      <c r="L33" s="37"/>
    </row>
    <row r="34" s="1" customFormat="1" ht="14.4" customHeight="1">
      <c r="B34" s="37"/>
      <c r="E34" s="31" t="s">
        <v>39</v>
      </c>
      <c r="F34" s="126">
        <f>ROUND((SUM(BF124:BF312)),  2)</f>
        <v>0</v>
      </c>
      <c r="I34" s="127">
        <v>0.14999999999999999</v>
      </c>
      <c r="J34" s="126">
        <f>ROUND(((SUM(BF124:BF312))*I34),  2)</f>
        <v>0</v>
      </c>
      <c r="L34" s="37"/>
    </row>
    <row r="35" hidden="1" s="1" customFormat="1" ht="14.4" customHeight="1">
      <c r="B35" s="37"/>
      <c r="E35" s="31" t="s">
        <v>40</v>
      </c>
      <c r="F35" s="126">
        <f>ROUND((SUM(BG124:BG312)),  2)</f>
        <v>0</v>
      </c>
      <c r="I35" s="127">
        <v>0.20999999999999999</v>
      </c>
      <c r="J35" s="126">
        <f>0</f>
        <v>0</v>
      </c>
      <c r="L35" s="37"/>
    </row>
    <row r="36" hidden="1" s="1" customFormat="1" ht="14.4" customHeight="1">
      <c r="B36" s="37"/>
      <c r="E36" s="31" t="s">
        <v>41</v>
      </c>
      <c r="F36" s="126">
        <f>ROUND((SUM(BH124:BH312)),  2)</f>
        <v>0</v>
      </c>
      <c r="I36" s="127">
        <v>0.14999999999999999</v>
      </c>
      <c r="J36" s="126">
        <f>0</f>
        <v>0</v>
      </c>
      <c r="L36" s="37"/>
    </row>
    <row r="37" hidden="1" s="1" customFormat="1" ht="14.4" customHeight="1">
      <c r="B37" s="37"/>
      <c r="E37" s="31" t="s">
        <v>42</v>
      </c>
      <c r="F37" s="126">
        <f>ROUND((SUM(BI124:BI312)),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120 - Vozovka</v>
      </c>
      <c r="F87" s="1"/>
      <c r="G87" s="1"/>
      <c r="H87" s="1"/>
      <c r="I87" s="118"/>
      <c r="L87" s="37"/>
    </row>
    <row r="88" s="1" customFormat="1" ht="6.96" customHeight="1">
      <c r="B88" s="37"/>
      <c r="I88" s="118"/>
      <c r="L88" s="37"/>
    </row>
    <row r="89" s="1" customFormat="1" ht="12" customHeight="1">
      <c r="B89" s="37"/>
      <c r="C89" s="31" t="s">
        <v>20</v>
      </c>
      <c r="F89" s="26" t="str">
        <f>F12</f>
        <v xml:space="preserve"> </v>
      </c>
      <c r="I89" s="119" t="s">
        <v>22</v>
      </c>
      <c r="J89" s="65" t="str">
        <f>IF(J12="","",J12)</f>
        <v>2. 7. 2019</v>
      </c>
      <c r="L89" s="37"/>
    </row>
    <row r="90" s="1" customFormat="1" ht="6.96" customHeight="1">
      <c r="B90" s="37"/>
      <c r="I90" s="118"/>
      <c r="L90" s="37"/>
    </row>
    <row r="91" s="1" customFormat="1" ht="15.15" customHeight="1">
      <c r="B91" s="37"/>
      <c r="C91" s="31" t="s">
        <v>24</v>
      </c>
      <c r="F91" s="26" t="str">
        <f>E15</f>
        <v xml:space="preserve"> </v>
      </c>
      <c r="I91" s="119" t="s">
        <v>29</v>
      </c>
      <c r="J91" s="35" t="str">
        <f>E21</f>
        <v xml:space="preserve"> </v>
      </c>
      <c r="L91" s="37"/>
    </row>
    <row r="92" s="1" customFormat="1" ht="15.15" customHeight="1">
      <c r="B92" s="37"/>
      <c r="C92" s="31" t="s">
        <v>27</v>
      </c>
      <c r="F92" s="26" t="str">
        <f>IF(E18="","",E18)</f>
        <v>Vyplň údaj</v>
      </c>
      <c r="I92" s="119" t="s">
        <v>31</v>
      </c>
      <c r="J92" s="35" t="str">
        <f>E24</f>
        <v xml:space="preserve"> </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J124</f>
        <v>0</v>
      </c>
      <c r="L96" s="37"/>
      <c r="AU96" s="18" t="s">
        <v>125</v>
      </c>
    </row>
    <row r="97" s="8" customFormat="1" ht="24.96" customHeight="1">
      <c r="B97" s="145"/>
      <c r="D97" s="146" t="s">
        <v>126</v>
      </c>
      <c r="E97" s="147"/>
      <c r="F97" s="147"/>
      <c r="G97" s="147"/>
      <c r="H97" s="147"/>
      <c r="I97" s="148"/>
      <c r="J97" s="149">
        <f>J125</f>
        <v>0</v>
      </c>
      <c r="L97" s="145"/>
    </row>
    <row r="98" s="9" customFormat="1" ht="19.92" customHeight="1">
      <c r="B98" s="150"/>
      <c r="D98" s="151" t="s">
        <v>127</v>
      </c>
      <c r="E98" s="152"/>
      <c r="F98" s="152"/>
      <c r="G98" s="152"/>
      <c r="H98" s="152"/>
      <c r="I98" s="153"/>
      <c r="J98" s="154">
        <f>J126</f>
        <v>0</v>
      </c>
      <c r="L98" s="150"/>
    </row>
    <row r="99" s="9" customFormat="1" ht="19.92" customHeight="1">
      <c r="B99" s="150"/>
      <c r="D99" s="151" t="s">
        <v>128</v>
      </c>
      <c r="E99" s="152"/>
      <c r="F99" s="152"/>
      <c r="G99" s="152"/>
      <c r="H99" s="152"/>
      <c r="I99" s="153"/>
      <c r="J99" s="154">
        <f>J192</f>
        <v>0</v>
      </c>
      <c r="L99" s="150"/>
    </row>
    <row r="100" s="9" customFormat="1" ht="19.92" customHeight="1">
      <c r="B100" s="150"/>
      <c r="D100" s="151" t="s">
        <v>129</v>
      </c>
      <c r="E100" s="152"/>
      <c r="F100" s="152"/>
      <c r="G100" s="152"/>
      <c r="H100" s="152"/>
      <c r="I100" s="153"/>
      <c r="J100" s="154">
        <f>J201</f>
        <v>0</v>
      </c>
      <c r="L100" s="150"/>
    </row>
    <row r="101" s="9" customFormat="1" ht="19.92" customHeight="1">
      <c r="B101" s="150"/>
      <c r="D101" s="151" t="s">
        <v>130</v>
      </c>
      <c r="E101" s="152"/>
      <c r="F101" s="152"/>
      <c r="G101" s="152"/>
      <c r="H101" s="152"/>
      <c r="I101" s="153"/>
      <c r="J101" s="154">
        <f>J205</f>
        <v>0</v>
      </c>
      <c r="L101" s="150"/>
    </row>
    <row r="102" s="9" customFormat="1" ht="19.92" customHeight="1">
      <c r="B102" s="150"/>
      <c r="D102" s="151" t="s">
        <v>131</v>
      </c>
      <c r="E102" s="152"/>
      <c r="F102" s="152"/>
      <c r="G102" s="152"/>
      <c r="H102" s="152"/>
      <c r="I102" s="153"/>
      <c r="J102" s="154">
        <f>J240</f>
        <v>0</v>
      </c>
      <c r="L102" s="150"/>
    </row>
    <row r="103" s="9" customFormat="1" ht="19.92" customHeight="1">
      <c r="B103" s="150"/>
      <c r="D103" s="151" t="s">
        <v>132</v>
      </c>
      <c r="E103" s="152"/>
      <c r="F103" s="152"/>
      <c r="G103" s="152"/>
      <c r="H103" s="152"/>
      <c r="I103" s="153"/>
      <c r="J103" s="154">
        <f>J299</f>
        <v>0</v>
      </c>
      <c r="L103" s="150"/>
    </row>
    <row r="104" s="9" customFormat="1" ht="19.92" customHeight="1">
      <c r="B104" s="150"/>
      <c r="D104" s="151" t="s">
        <v>133</v>
      </c>
      <c r="E104" s="152"/>
      <c r="F104" s="152"/>
      <c r="G104" s="152"/>
      <c r="H104" s="152"/>
      <c r="I104" s="153"/>
      <c r="J104" s="154">
        <f>J310</f>
        <v>0</v>
      </c>
      <c r="L104" s="150"/>
    </row>
    <row r="105" s="1" customFormat="1" ht="21.84" customHeight="1">
      <c r="B105" s="37"/>
      <c r="I105" s="118"/>
      <c r="L105" s="37"/>
    </row>
    <row r="106" s="1" customFormat="1" ht="6.96" customHeight="1">
      <c r="B106" s="56"/>
      <c r="C106" s="57"/>
      <c r="D106" s="57"/>
      <c r="E106" s="57"/>
      <c r="F106" s="57"/>
      <c r="G106" s="57"/>
      <c r="H106" s="57"/>
      <c r="I106" s="139"/>
      <c r="J106" s="57"/>
      <c r="K106" s="57"/>
      <c r="L106" s="37"/>
    </row>
    <row r="110" s="1" customFormat="1" ht="6.96" customHeight="1">
      <c r="B110" s="58"/>
      <c r="C110" s="59"/>
      <c r="D110" s="59"/>
      <c r="E110" s="59"/>
      <c r="F110" s="59"/>
      <c r="G110" s="59"/>
      <c r="H110" s="59"/>
      <c r="I110" s="140"/>
      <c r="J110" s="59"/>
      <c r="K110" s="59"/>
      <c r="L110" s="37"/>
    </row>
    <row r="111" s="1" customFormat="1" ht="24.96" customHeight="1">
      <c r="B111" s="37"/>
      <c r="C111" s="22" t="s">
        <v>134</v>
      </c>
      <c r="I111" s="118"/>
      <c r="L111" s="37"/>
    </row>
    <row r="112" s="1" customFormat="1" ht="6.96" customHeight="1">
      <c r="B112" s="37"/>
      <c r="I112" s="118"/>
      <c r="L112" s="37"/>
    </row>
    <row r="113" s="1" customFormat="1" ht="12" customHeight="1">
      <c r="B113" s="37"/>
      <c r="C113" s="31" t="s">
        <v>16</v>
      </c>
      <c r="I113" s="118"/>
      <c r="L113" s="37"/>
    </row>
    <row r="114" s="1" customFormat="1" ht="16.5" customHeight="1">
      <c r="B114" s="37"/>
      <c r="E114" s="117" t="str">
        <f>E7</f>
        <v>III/18614 Třebomyslická ulice Horažďovice</v>
      </c>
      <c r="F114" s="31"/>
      <c r="G114" s="31"/>
      <c r="H114" s="31"/>
      <c r="I114" s="118"/>
      <c r="L114" s="37"/>
    </row>
    <row r="115" s="1" customFormat="1" ht="12" customHeight="1">
      <c r="B115" s="37"/>
      <c r="C115" s="31" t="s">
        <v>119</v>
      </c>
      <c r="I115" s="118"/>
      <c r="L115" s="37"/>
    </row>
    <row r="116" s="1" customFormat="1" ht="16.5" customHeight="1">
      <c r="B116" s="37"/>
      <c r="E116" s="63" t="str">
        <f>E9</f>
        <v>SO 120 - Vozovka</v>
      </c>
      <c r="F116" s="1"/>
      <c r="G116" s="1"/>
      <c r="H116" s="1"/>
      <c r="I116" s="118"/>
      <c r="L116" s="37"/>
    </row>
    <row r="117" s="1" customFormat="1" ht="6.96" customHeight="1">
      <c r="B117" s="37"/>
      <c r="I117" s="118"/>
      <c r="L117" s="37"/>
    </row>
    <row r="118" s="1" customFormat="1" ht="12" customHeight="1">
      <c r="B118" s="37"/>
      <c r="C118" s="31" t="s">
        <v>20</v>
      </c>
      <c r="F118" s="26" t="str">
        <f>F12</f>
        <v xml:space="preserve"> </v>
      </c>
      <c r="I118" s="119" t="s">
        <v>22</v>
      </c>
      <c r="J118" s="65" t="str">
        <f>IF(J12="","",J12)</f>
        <v>2. 7. 2019</v>
      </c>
      <c r="L118" s="37"/>
    </row>
    <row r="119" s="1" customFormat="1" ht="6.96" customHeight="1">
      <c r="B119" s="37"/>
      <c r="I119" s="118"/>
      <c r="L119" s="37"/>
    </row>
    <row r="120" s="1" customFormat="1" ht="15.15" customHeight="1">
      <c r="B120" s="37"/>
      <c r="C120" s="31" t="s">
        <v>24</v>
      </c>
      <c r="F120" s="26" t="str">
        <f>E15</f>
        <v xml:space="preserve"> </v>
      </c>
      <c r="I120" s="119" t="s">
        <v>29</v>
      </c>
      <c r="J120" s="35" t="str">
        <f>E21</f>
        <v xml:space="preserve"> </v>
      </c>
      <c r="L120" s="37"/>
    </row>
    <row r="121" s="1" customFormat="1" ht="15.15" customHeight="1">
      <c r="B121" s="37"/>
      <c r="C121" s="31" t="s">
        <v>27</v>
      </c>
      <c r="F121" s="26" t="str">
        <f>IF(E18="","",E18)</f>
        <v>Vyplň údaj</v>
      </c>
      <c r="I121" s="119" t="s">
        <v>31</v>
      </c>
      <c r="J121" s="35" t="str">
        <f>E24</f>
        <v xml:space="preserve"> </v>
      </c>
      <c r="L121" s="37"/>
    </row>
    <row r="122" s="1" customFormat="1" ht="10.32" customHeight="1">
      <c r="B122" s="37"/>
      <c r="I122" s="118"/>
      <c r="L122" s="37"/>
    </row>
    <row r="123" s="10" customFormat="1" ht="29.28" customHeight="1">
      <c r="B123" s="155"/>
      <c r="C123" s="156" t="s">
        <v>135</v>
      </c>
      <c r="D123" s="157" t="s">
        <v>58</v>
      </c>
      <c r="E123" s="157" t="s">
        <v>54</v>
      </c>
      <c r="F123" s="157" t="s">
        <v>55</v>
      </c>
      <c r="G123" s="157" t="s">
        <v>136</v>
      </c>
      <c r="H123" s="157" t="s">
        <v>137</v>
      </c>
      <c r="I123" s="158" t="s">
        <v>138</v>
      </c>
      <c r="J123" s="157" t="s">
        <v>123</v>
      </c>
      <c r="K123" s="159" t="s">
        <v>139</v>
      </c>
      <c r="L123" s="155"/>
      <c r="M123" s="82" t="s">
        <v>1</v>
      </c>
      <c r="N123" s="83" t="s">
        <v>37</v>
      </c>
      <c r="O123" s="83" t="s">
        <v>140</v>
      </c>
      <c r="P123" s="83" t="s">
        <v>141</v>
      </c>
      <c r="Q123" s="83" t="s">
        <v>142</v>
      </c>
      <c r="R123" s="83" t="s">
        <v>143</v>
      </c>
      <c r="S123" s="83" t="s">
        <v>144</v>
      </c>
      <c r="T123" s="84" t="s">
        <v>145</v>
      </c>
    </row>
    <row r="124" s="1" customFormat="1" ht="22.8" customHeight="1">
      <c r="B124" s="37"/>
      <c r="C124" s="87" t="s">
        <v>146</v>
      </c>
      <c r="I124" s="118"/>
      <c r="J124" s="160">
        <f>BK124</f>
        <v>0</v>
      </c>
      <c r="L124" s="37"/>
      <c r="M124" s="85"/>
      <c r="N124" s="69"/>
      <c r="O124" s="69"/>
      <c r="P124" s="161">
        <f>P125</f>
        <v>0</v>
      </c>
      <c r="Q124" s="69"/>
      <c r="R124" s="161">
        <f>R125</f>
        <v>6077.2823480000006</v>
      </c>
      <c r="S124" s="69"/>
      <c r="T124" s="162">
        <f>T125</f>
        <v>1906.616</v>
      </c>
      <c r="AT124" s="18" t="s">
        <v>72</v>
      </c>
      <c r="AU124" s="18" t="s">
        <v>125</v>
      </c>
      <c r="BK124" s="163">
        <f>BK125</f>
        <v>0</v>
      </c>
    </row>
    <row r="125" s="11" customFormat="1" ht="25.92" customHeight="1">
      <c r="B125" s="164"/>
      <c r="D125" s="165" t="s">
        <v>72</v>
      </c>
      <c r="E125" s="166" t="s">
        <v>147</v>
      </c>
      <c r="F125" s="166" t="s">
        <v>148</v>
      </c>
      <c r="I125" s="167"/>
      <c r="J125" s="168">
        <f>BK125</f>
        <v>0</v>
      </c>
      <c r="L125" s="164"/>
      <c r="M125" s="169"/>
      <c r="N125" s="170"/>
      <c r="O125" s="170"/>
      <c r="P125" s="171">
        <f>P126+P192+P201+P205+P240+P299+P310</f>
        <v>0</v>
      </c>
      <c r="Q125" s="170"/>
      <c r="R125" s="171">
        <f>R126+R192+R201+R205+R240+R299+R310</f>
        <v>6077.2823480000006</v>
      </c>
      <c r="S125" s="170"/>
      <c r="T125" s="172">
        <f>T126+T192+T201+T205+T240+T299+T310</f>
        <v>1906.616</v>
      </c>
      <c r="AR125" s="165" t="s">
        <v>81</v>
      </c>
      <c r="AT125" s="173" t="s">
        <v>72</v>
      </c>
      <c r="AU125" s="173" t="s">
        <v>73</v>
      </c>
      <c r="AY125" s="165" t="s">
        <v>149</v>
      </c>
      <c r="BK125" s="174">
        <f>BK126+BK192+BK201+BK205+BK240+BK299+BK310</f>
        <v>0</v>
      </c>
    </row>
    <row r="126" s="11" customFormat="1" ht="22.8" customHeight="1">
      <c r="B126" s="164"/>
      <c r="D126" s="165" t="s">
        <v>72</v>
      </c>
      <c r="E126" s="175" t="s">
        <v>81</v>
      </c>
      <c r="F126" s="175" t="s">
        <v>150</v>
      </c>
      <c r="I126" s="167"/>
      <c r="J126" s="176">
        <f>BK126</f>
        <v>0</v>
      </c>
      <c r="L126" s="164"/>
      <c r="M126" s="169"/>
      <c r="N126" s="170"/>
      <c r="O126" s="170"/>
      <c r="P126" s="171">
        <f>SUM(P127:P191)</f>
        <v>0</v>
      </c>
      <c r="Q126" s="170"/>
      <c r="R126" s="171">
        <f>SUM(R127:R191)</f>
        <v>2445.9600480000004</v>
      </c>
      <c r="S126" s="170"/>
      <c r="T126" s="172">
        <f>SUM(T127:T191)</f>
        <v>1906.616</v>
      </c>
      <c r="AR126" s="165" t="s">
        <v>81</v>
      </c>
      <c r="AT126" s="173" t="s">
        <v>72</v>
      </c>
      <c r="AU126" s="173" t="s">
        <v>81</v>
      </c>
      <c r="AY126" s="165" t="s">
        <v>149</v>
      </c>
      <c r="BK126" s="174">
        <f>SUM(BK127:BK191)</f>
        <v>0</v>
      </c>
    </row>
    <row r="127" s="1" customFormat="1" ht="60" customHeight="1">
      <c r="B127" s="177"/>
      <c r="C127" s="178" t="s">
        <v>81</v>
      </c>
      <c r="D127" s="178" t="s">
        <v>151</v>
      </c>
      <c r="E127" s="179" t="s">
        <v>152</v>
      </c>
      <c r="F127" s="180" t="s">
        <v>153</v>
      </c>
      <c r="G127" s="181" t="s">
        <v>154</v>
      </c>
      <c r="H127" s="182">
        <v>1857</v>
      </c>
      <c r="I127" s="183"/>
      <c r="J127" s="184">
        <f>ROUND(I127*H127,2)</f>
        <v>0</v>
      </c>
      <c r="K127" s="180" t="s">
        <v>155</v>
      </c>
      <c r="L127" s="37"/>
      <c r="M127" s="185" t="s">
        <v>1</v>
      </c>
      <c r="N127" s="186" t="s">
        <v>38</v>
      </c>
      <c r="O127" s="73"/>
      <c r="P127" s="187">
        <f>O127*H127</f>
        <v>0</v>
      </c>
      <c r="Q127" s="187">
        <v>0</v>
      </c>
      <c r="R127" s="187">
        <f>Q127*H127</f>
        <v>0</v>
      </c>
      <c r="S127" s="187">
        <v>0.44</v>
      </c>
      <c r="T127" s="188">
        <f>S127*H127</f>
        <v>817.08000000000004</v>
      </c>
      <c r="AR127" s="189" t="s">
        <v>156</v>
      </c>
      <c r="AT127" s="189" t="s">
        <v>151</v>
      </c>
      <c r="AU127" s="189" t="s">
        <v>83</v>
      </c>
      <c r="AY127" s="18" t="s">
        <v>149</v>
      </c>
      <c r="BE127" s="190">
        <f>IF(N127="základní",J127,0)</f>
        <v>0</v>
      </c>
      <c r="BF127" s="190">
        <f>IF(N127="snížená",J127,0)</f>
        <v>0</v>
      </c>
      <c r="BG127" s="190">
        <f>IF(N127="zákl. přenesená",J127,0)</f>
        <v>0</v>
      </c>
      <c r="BH127" s="190">
        <f>IF(N127="sníž. přenesená",J127,0)</f>
        <v>0</v>
      </c>
      <c r="BI127" s="190">
        <f>IF(N127="nulová",J127,0)</f>
        <v>0</v>
      </c>
      <c r="BJ127" s="18" t="s">
        <v>81</v>
      </c>
      <c r="BK127" s="190">
        <f>ROUND(I127*H127,2)</f>
        <v>0</v>
      </c>
      <c r="BL127" s="18" t="s">
        <v>156</v>
      </c>
      <c r="BM127" s="189" t="s">
        <v>157</v>
      </c>
    </row>
    <row r="128" s="1" customFormat="1">
      <c r="B128" s="37"/>
      <c r="D128" s="191" t="s">
        <v>158</v>
      </c>
      <c r="F128" s="192" t="s">
        <v>159</v>
      </c>
      <c r="I128" s="118"/>
      <c r="L128" s="37"/>
      <c r="M128" s="193"/>
      <c r="N128" s="73"/>
      <c r="O128" s="73"/>
      <c r="P128" s="73"/>
      <c r="Q128" s="73"/>
      <c r="R128" s="73"/>
      <c r="S128" s="73"/>
      <c r="T128" s="74"/>
      <c r="AT128" s="18" t="s">
        <v>158</v>
      </c>
      <c r="AU128" s="18" t="s">
        <v>83</v>
      </c>
    </row>
    <row r="129" s="12" customFormat="1">
      <c r="B129" s="194"/>
      <c r="D129" s="191" t="s">
        <v>160</v>
      </c>
      <c r="E129" s="195" t="s">
        <v>1</v>
      </c>
      <c r="F129" s="196" t="s">
        <v>161</v>
      </c>
      <c r="H129" s="197">
        <v>1857</v>
      </c>
      <c r="I129" s="198"/>
      <c r="L129" s="194"/>
      <c r="M129" s="199"/>
      <c r="N129" s="200"/>
      <c r="O129" s="200"/>
      <c r="P129" s="200"/>
      <c r="Q129" s="200"/>
      <c r="R129" s="200"/>
      <c r="S129" s="200"/>
      <c r="T129" s="201"/>
      <c r="AT129" s="195" t="s">
        <v>160</v>
      </c>
      <c r="AU129" s="195" t="s">
        <v>83</v>
      </c>
      <c r="AV129" s="12" t="s">
        <v>83</v>
      </c>
      <c r="AW129" s="12" t="s">
        <v>30</v>
      </c>
      <c r="AX129" s="12" t="s">
        <v>81</v>
      </c>
      <c r="AY129" s="195" t="s">
        <v>149</v>
      </c>
    </row>
    <row r="130" s="1" customFormat="1" ht="48" customHeight="1">
      <c r="B130" s="177"/>
      <c r="C130" s="178" t="s">
        <v>83</v>
      </c>
      <c r="D130" s="178" t="s">
        <v>151</v>
      </c>
      <c r="E130" s="179" t="s">
        <v>162</v>
      </c>
      <c r="F130" s="180" t="s">
        <v>163</v>
      </c>
      <c r="G130" s="181" t="s">
        <v>154</v>
      </c>
      <c r="H130" s="182">
        <v>1857</v>
      </c>
      <c r="I130" s="183"/>
      <c r="J130" s="184">
        <f>ROUND(I130*H130,2)</f>
        <v>0</v>
      </c>
      <c r="K130" s="180" t="s">
        <v>1</v>
      </c>
      <c r="L130" s="37"/>
      <c r="M130" s="185" t="s">
        <v>1</v>
      </c>
      <c r="N130" s="186" t="s">
        <v>38</v>
      </c>
      <c r="O130" s="73"/>
      <c r="P130" s="187">
        <f>O130*H130</f>
        <v>0</v>
      </c>
      <c r="Q130" s="187">
        <v>0.00029999999999999997</v>
      </c>
      <c r="R130" s="187">
        <f>Q130*H130</f>
        <v>0.55709999999999993</v>
      </c>
      <c r="S130" s="187">
        <v>0.51200000000000001</v>
      </c>
      <c r="T130" s="188">
        <f>S130*H130</f>
        <v>950.78399999999999</v>
      </c>
      <c r="AR130" s="189" t="s">
        <v>156</v>
      </c>
      <c r="AT130" s="189" t="s">
        <v>151</v>
      </c>
      <c r="AU130" s="189" t="s">
        <v>83</v>
      </c>
      <c r="AY130" s="18" t="s">
        <v>149</v>
      </c>
      <c r="BE130" s="190">
        <f>IF(N130="základní",J130,0)</f>
        <v>0</v>
      </c>
      <c r="BF130" s="190">
        <f>IF(N130="snížená",J130,0)</f>
        <v>0</v>
      </c>
      <c r="BG130" s="190">
        <f>IF(N130="zákl. přenesená",J130,0)</f>
        <v>0</v>
      </c>
      <c r="BH130" s="190">
        <f>IF(N130="sníž. přenesená",J130,0)</f>
        <v>0</v>
      </c>
      <c r="BI130" s="190">
        <f>IF(N130="nulová",J130,0)</f>
        <v>0</v>
      </c>
      <c r="BJ130" s="18" t="s">
        <v>81</v>
      </c>
      <c r="BK130" s="190">
        <f>ROUND(I130*H130,2)</f>
        <v>0</v>
      </c>
      <c r="BL130" s="18" t="s">
        <v>156</v>
      </c>
      <c r="BM130" s="189" t="s">
        <v>164</v>
      </c>
    </row>
    <row r="131" s="1" customFormat="1">
      <c r="B131" s="37"/>
      <c r="D131" s="191" t="s">
        <v>158</v>
      </c>
      <c r="F131" s="192" t="s">
        <v>165</v>
      </c>
      <c r="I131" s="118"/>
      <c r="L131" s="37"/>
      <c r="M131" s="193"/>
      <c r="N131" s="73"/>
      <c r="O131" s="73"/>
      <c r="P131" s="73"/>
      <c r="Q131" s="73"/>
      <c r="R131" s="73"/>
      <c r="S131" s="73"/>
      <c r="T131" s="74"/>
      <c r="AT131" s="18" t="s">
        <v>158</v>
      </c>
      <c r="AU131" s="18" t="s">
        <v>83</v>
      </c>
    </row>
    <row r="132" s="12" customFormat="1">
      <c r="B132" s="194"/>
      <c r="D132" s="191" t="s">
        <v>160</v>
      </c>
      <c r="E132" s="195" t="s">
        <v>1</v>
      </c>
      <c r="F132" s="196" t="s">
        <v>166</v>
      </c>
      <c r="H132" s="197">
        <v>1857</v>
      </c>
      <c r="I132" s="198"/>
      <c r="L132" s="194"/>
      <c r="M132" s="199"/>
      <c r="N132" s="200"/>
      <c r="O132" s="200"/>
      <c r="P132" s="200"/>
      <c r="Q132" s="200"/>
      <c r="R132" s="200"/>
      <c r="S132" s="200"/>
      <c r="T132" s="201"/>
      <c r="AT132" s="195" t="s">
        <v>160</v>
      </c>
      <c r="AU132" s="195" t="s">
        <v>83</v>
      </c>
      <c r="AV132" s="12" t="s">
        <v>83</v>
      </c>
      <c r="AW132" s="12" t="s">
        <v>30</v>
      </c>
      <c r="AX132" s="12" t="s">
        <v>81</v>
      </c>
      <c r="AY132" s="195" t="s">
        <v>149</v>
      </c>
    </row>
    <row r="133" s="1" customFormat="1" ht="48" customHeight="1">
      <c r="B133" s="177"/>
      <c r="C133" s="178" t="s">
        <v>167</v>
      </c>
      <c r="D133" s="178" t="s">
        <v>151</v>
      </c>
      <c r="E133" s="179" t="s">
        <v>168</v>
      </c>
      <c r="F133" s="180" t="s">
        <v>169</v>
      </c>
      <c r="G133" s="181" t="s">
        <v>154</v>
      </c>
      <c r="H133" s="182">
        <v>1084</v>
      </c>
      <c r="I133" s="183"/>
      <c r="J133" s="184">
        <f>ROUND(I133*H133,2)</f>
        <v>0</v>
      </c>
      <c r="K133" s="180" t="s">
        <v>1</v>
      </c>
      <c r="L133" s="37"/>
      <c r="M133" s="185" t="s">
        <v>1</v>
      </c>
      <c r="N133" s="186" t="s">
        <v>38</v>
      </c>
      <c r="O133" s="73"/>
      <c r="P133" s="187">
        <f>O133*H133</f>
        <v>0</v>
      </c>
      <c r="Q133" s="187">
        <v>9.0000000000000006E-05</v>
      </c>
      <c r="R133" s="187">
        <f>Q133*H133</f>
        <v>0.097560000000000008</v>
      </c>
      <c r="S133" s="187">
        <v>0.128</v>
      </c>
      <c r="T133" s="188">
        <f>S133*H133</f>
        <v>138.75200000000001</v>
      </c>
      <c r="AR133" s="189" t="s">
        <v>156</v>
      </c>
      <c r="AT133" s="189" t="s">
        <v>151</v>
      </c>
      <c r="AU133" s="189" t="s">
        <v>83</v>
      </c>
      <c r="AY133" s="18" t="s">
        <v>149</v>
      </c>
      <c r="BE133" s="190">
        <f>IF(N133="základní",J133,0)</f>
        <v>0</v>
      </c>
      <c r="BF133" s="190">
        <f>IF(N133="snížená",J133,0)</f>
        <v>0</v>
      </c>
      <c r="BG133" s="190">
        <f>IF(N133="zákl. přenesená",J133,0)</f>
        <v>0</v>
      </c>
      <c r="BH133" s="190">
        <f>IF(N133="sníž. přenesená",J133,0)</f>
        <v>0</v>
      </c>
      <c r="BI133" s="190">
        <f>IF(N133="nulová",J133,0)</f>
        <v>0</v>
      </c>
      <c r="BJ133" s="18" t="s">
        <v>81</v>
      </c>
      <c r="BK133" s="190">
        <f>ROUND(I133*H133,2)</f>
        <v>0</v>
      </c>
      <c r="BL133" s="18" t="s">
        <v>156</v>
      </c>
      <c r="BM133" s="189" t="s">
        <v>170</v>
      </c>
    </row>
    <row r="134" s="1" customFormat="1">
      <c r="B134" s="37"/>
      <c r="D134" s="191" t="s">
        <v>158</v>
      </c>
      <c r="F134" s="192" t="s">
        <v>165</v>
      </c>
      <c r="I134" s="118"/>
      <c r="L134" s="37"/>
      <c r="M134" s="193"/>
      <c r="N134" s="73"/>
      <c r="O134" s="73"/>
      <c r="P134" s="73"/>
      <c r="Q134" s="73"/>
      <c r="R134" s="73"/>
      <c r="S134" s="73"/>
      <c r="T134" s="74"/>
      <c r="AT134" s="18" t="s">
        <v>158</v>
      </c>
      <c r="AU134" s="18" t="s">
        <v>83</v>
      </c>
    </row>
    <row r="135" s="12" customFormat="1">
      <c r="B135" s="194"/>
      <c r="D135" s="191" t="s">
        <v>160</v>
      </c>
      <c r="E135" s="195" t="s">
        <v>1</v>
      </c>
      <c r="F135" s="196" t="s">
        <v>171</v>
      </c>
      <c r="H135" s="197">
        <v>1084</v>
      </c>
      <c r="I135" s="198"/>
      <c r="L135" s="194"/>
      <c r="M135" s="199"/>
      <c r="N135" s="200"/>
      <c r="O135" s="200"/>
      <c r="P135" s="200"/>
      <c r="Q135" s="200"/>
      <c r="R135" s="200"/>
      <c r="S135" s="200"/>
      <c r="T135" s="201"/>
      <c r="AT135" s="195" t="s">
        <v>160</v>
      </c>
      <c r="AU135" s="195" t="s">
        <v>83</v>
      </c>
      <c r="AV135" s="12" t="s">
        <v>83</v>
      </c>
      <c r="AW135" s="12" t="s">
        <v>30</v>
      </c>
      <c r="AX135" s="12" t="s">
        <v>81</v>
      </c>
      <c r="AY135" s="195" t="s">
        <v>149</v>
      </c>
    </row>
    <row r="136" s="1" customFormat="1" ht="48" customHeight="1">
      <c r="B136" s="177"/>
      <c r="C136" s="178" t="s">
        <v>156</v>
      </c>
      <c r="D136" s="178" t="s">
        <v>151</v>
      </c>
      <c r="E136" s="179" t="s">
        <v>172</v>
      </c>
      <c r="F136" s="180" t="s">
        <v>173</v>
      </c>
      <c r="G136" s="181" t="s">
        <v>174</v>
      </c>
      <c r="H136" s="182">
        <v>72.480000000000004</v>
      </c>
      <c r="I136" s="183"/>
      <c r="J136" s="184">
        <f>ROUND(I136*H136,2)</f>
        <v>0</v>
      </c>
      <c r="K136" s="180" t="s">
        <v>155</v>
      </c>
      <c r="L136" s="37"/>
      <c r="M136" s="185" t="s">
        <v>1</v>
      </c>
      <c r="N136" s="186" t="s">
        <v>38</v>
      </c>
      <c r="O136" s="73"/>
      <c r="P136" s="187">
        <f>O136*H136</f>
        <v>0</v>
      </c>
      <c r="Q136" s="187">
        <v>0</v>
      </c>
      <c r="R136" s="187">
        <f>Q136*H136</f>
        <v>0</v>
      </c>
      <c r="S136" s="187">
        <v>0</v>
      </c>
      <c r="T136" s="188">
        <f>S136*H136</f>
        <v>0</v>
      </c>
      <c r="AR136" s="189" t="s">
        <v>156</v>
      </c>
      <c r="AT136" s="189" t="s">
        <v>151</v>
      </c>
      <c r="AU136" s="189" t="s">
        <v>83</v>
      </c>
      <c r="AY136" s="18" t="s">
        <v>149</v>
      </c>
      <c r="BE136" s="190">
        <f>IF(N136="základní",J136,0)</f>
        <v>0</v>
      </c>
      <c r="BF136" s="190">
        <f>IF(N136="snížená",J136,0)</f>
        <v>0</v>
      </c>
      <c r="BG136" s="190">
        <f>IF(N136="zákl. přenesená",J136,0)</f>
        <v>0</v>
      </c>
      <c r="BH136" s="190">
        <f>IF(N136="sníž. přenesená",J136,0)</f>
        <v>0</v>
      </c>
      <c r="BI136" s="190">
        <f>IF(N136="nulová",J136,0)</f>
        <v>0</v>
      </c>
      <c r="BJ136" s="18" t="s">
        <v>81</v>
      </c>
      <c r="BK136" s="190">
        <f>ROUND(I136*H136,2)</f>
        <v>0</v>
      </c>
      <c r="BL136" s="18" t="s">
        <v>156</v>
      </c>
      <c r="BM136" s="189" t="s">
        <v>175</v>
      </c>
    </row>
    <row r="137" s="1" customFormat="1">
      <c r="B137" s="37"/>
      <c r="D137" s="191" t="s">
        <v>158</v>
      </c>
      <c r="F137" s="192" t="s">
        <v>176</v>
      </c>
      <c r="I137" s="118"/>
      <c r="L137" s="37"/>
      <c r="M137" s="193"/>
      <c r="N137" s="73"/>
      <c r="O137" s="73"/>
      <c r="P137" s="73"/>
      <c r="Q137" s="73"/>
      <c r="R137" s="73"/>
      <c r="S137" s="73"/>
      <c r="T137" s="74"/>
      <c r="AT137" s="18" t="s">
        <v>158</v>
      </c>
      <c r="AU137" s="18" t="s">
        <v>83</v>
      </c>
    </row>
    <row r="138" s="12" customFormat="1">
      <c r="B138" s="194"/>
      <c r="D138" s="191" t="s">
        <v>160</v>
      </c>
      <c r="E138" s="195" t="s">
        <v>1</v>
      </c>
      <c r="F138" s="196" t="s">
        <v>177</v>
      </c>
      <c r="H138" s="197">
        <v>72.480000000000004</v>
      </c>
      <c r="I138" s="198"/>
      <c r="L138" s="194"/>
      <c r="M138" s="199"/>
      <c r="N138" s="200"/>
      <c r="O138" s="200"/>
      <c r="P138" s="200"/>
      <c r="Q138" s="200"/>
      <c r="R138" s="200"/>
      <c r="S138" s="200"/>
      <c r="T138" s="201"/>
      <c r="AT138" s="195" t="s">
        <v>160</v>
      </c>
      <c r="AU138" s="195" t="s">
        <v>83</v>
      </c>
      <c r="AV138" s="12" t="s">
        <v>83</v>
      </c>
      <c r="AW138" s="12" t="s">
        <v>30</v>
      </c>
      <c r="AX138" s="12" t="s">
        <v>81</v>
      </c>
      <c r="AY138" s="195" t="s">
        <v>149</v>
      </c>
    </row>
    <row r="139" s="1" customFormat="1" ht="48" customHeight="1">
      <c r="B139" s="177"/>
      <c r="C139" s="178" t="s">
        <v>178</v>
      </c>
      <c r="D139" s="178" t="s">
        <v>151</v>
      </c>
      <c r="E139" s="179" t="s">
        <v>179</v>
      </c>
      <c r="F139" s="180" t="s">
        <v>180</v>
      </c>
      <c r="G139" s="181" t="s">
        <v>174</v>
      </c>
      <c r="H139" s="182">
        <v>1516.002</v>
      </c>
      <c r="I139" s="183"/>
      <c r="J139" s="184">
        <f>ROUND(I139*H139,2)</f>
        <v>0</v>
      </c>
      <c r="K139" s="180" t="s">
        <v>155</v>
      </c>
      <c r="L139" s="37"/>
      <c r="M139" s="185" t="s">
        <v>1</v>
      </c>
      <c r="N139" s="186" t="s">
        <v>38</v>
      </c>
      <c r="O139" s="73"/>
      <c r="P139" s="187">
        <f>O139*H139</f>
        <v>0</v>
      </c>
      <c r="Q139" s="187">
        <v>0</v>
      </c>
      <c r="R139" s="187">
        <f>Q139*H139</f>
        <v>0</v>
      </c>
      <c r="S139" s="187">
        <v>0</v>
      </c>
      <c r="T139" s="188">
        <f>S139*H139</f>
        <v>0</v>
      </c>
      <c r="AR139" s="189" t="s">
        <v>156</v>
      </c>
      <c r="AT139" s="189" t="s">
        <v>151</v>
      </c>
      <c r="AU139" s="189" t="s">
        <v>83</v>
      </c>
      <c r="AY139" s="18" t="s">
        <v>149</v>
      </c>
      <c r="BE139" s="190">
        <f>IF(N139="základní",J139,0)</f>
        <v>0</v>
      </c>
      <c r="BF139" s="190">
        <f>IF(N139="snížená",J139,0)</f>
        <v>0</v>
      </c>
      <c r="BG139" s="190">
        <f>IF(N139="zákl. přenesená",J139,0)</f>
        <v>0</v>
      </c>
      <c r="BH139" s="190">
        <f>IF(N139="sníž. přenesená",J139,0)</f>
        <v>0</v>
      </c>
      <c r="BI139" s="190">
        <f>IF(N139="nulová",J139,0)</f>
        <v>0</v>
      </c>
      <c r="BJ139" s="18" t="s">
        <v>81</v>
      </c>
      <c r="BK139" s="190">
        <f>ROUND(I139*H139,2)</f>
        <v>0</v>
      </c>
      <c r="BL139" s="18" t="s">
        <v>156</v>
      </c>
      <c r="BM139" s="189" t="s">
        <v>181</v>
      </c>
    </row>
    <row r="140" s="1" customFormat="1">
      <c r="B140" s="37"/>
      <c r="D140" s="191" t="s">
        <v>158</v>
      </c>
      <c r="F140" s="192" t="s">
        <v>182</v>
      </c>
      <c r="I140" s="118"/>
      <c r="L140" s="37"/>
      <c r="M140" s="193"/>
      <c r="N140" s="73"/>
      <c r="O140" s="73"/>
      <c r="P140" s="73"/>
      <c r="Q140" s="73"/>
      <c r="R140" s="73"/>
      <c r="S140" s="73"/>
      <c r="T140" s="74"/>
      <c r="AT140" s="18" t="s">
        <v>158</v>
      </c>
      <c r="AU140" s="18" t="s">
        <v>83</v>
      </c>
    </row>
    <row r="141" s="12" customFormat="1">
      <c r="B141" s="194"/>
      <c r="D141" s="191" t="s">
        <v>160</v>
      </c>
      <c r="E141" s="195" t="s">
        <v>1</v>
      </c>
      <c r="F141" s="196" t="s">
        <v>183</v>
      </c>
      <c r="H141" s="197">
        <v>1158.3</v>
      </c>
      <c r="I141" s="198"/>
      <c r="L141" s="194"/>
      <c r="M141" s="199"/>
      <c r="N141" s="200"/>
      <c r="O141" s="200"/>
      <c r="P141" s="200"/>
      <c r="Q141" s="200"/>
      <c r="R141" s="200"/>
      <c r="S141" s="200"/>
      <c r="T141" s="201"/>
      <c r="AT141" s="195" t="s">
        <v>160</v>
      </c>
      <c r="AU141" s="195" t="s">
        <v>83</v>
      </c>
      <c r="AV141" s="12" t="s">
        <v>83</v>
      </c>
      <c r="AW141" s="12" t="s">
        <v>30</v>
      </c>
      <c r="AX141" s="12" t="s">
        <v>73</v>
      </c>
      <c r="AY141" s="195" t="s">
        <v>149</v>
      </c>
    </row>
    <row r="142" s="12" customFormat="1">
      <c r="B142" s="194"/>
      <c r="D142" s="191" t="s">
        <v>160</v>
      </c>
      <c r="E142" s="195" t="s">
        <v>1</v>
      </c>
      <c r="F142" s="196" t="s">
        <v>184</v>
      </c>
      <c r="H142" s="197">
        <v>120.852</v>
      </c>
      <c r="I142" s="198"/>
      <c r="L142" s="194"/>
      <c r="M142" s="199"/>
      <c r="N142" s="200"/>
      <c r="O142" s="200"/>
      <c r="P142" s="200"/>
      <c r="Q142" s="200"/>
      <c r="R142" s="200"/>
      <c r="S142" s="200"/>
      <c r="T142" s="201"/>
      <c r="AT142" s="195" t="s">
        <v>160</v>
      </c>
      <c r="AU142" s="195" t="s">
        <v>83</v>
      </c>
      <c r="AV142" s="12" t="s">
        <v>83</v>
      </c>
      <c r="AW142" s="12" t="s">
        <v>30</v>
      </c>
      <c r="AX142" s="12" t="s">
        <v>73</v>
      </c>
      <c r="AY142" s="195" t="s">
        <v>149</v>
      </c>
    </row>
    <row r="143" s="12" customFormat="1">
      <c r="B143" s="194"/>
      <c r="D143" s="191" t="s">
        <v>160</v>
      </c>
      <c r="E143" s="195" t="s">
        <v>1</v>
      </c>
      <c r="F143" s="196" t="s">
        <v>185</v>
      </c>
      <c r="H143" s="197">
        <v>1072.5</v>
      </c>
      <c r="I143" s="198"/>
      <c r="L143" s="194"/>
      <c r="M143" s="199"/>
      <c r="N143" s="200"/>
      <c r="O143" s="200"/>
      <c r="P143" s="200"/>
      <c r="Q143" s="200"/>
      <c r="R143" s="200"/>
      <c r="S143" s="200"/>
      <c r="T143" s="201"/>
      <c r="AT143" s="195" t="s">
        <v>160</v>
      </c>
      <c r="AU143" s="195" t="s">
        <v>83</v>
      </c>
      <c r="AV143" s="12" t="s">
        <v>83</v>
      </c>
      <c r="AW143" s="12" t="s">
        <v>30</v>
      </c>
      <c r="AX143" s="12" t="s">
        <v>73</v>
      </c>
      <c r="AY143" s="195" t="s">
        <v>149</v>
      </c>
    </row>
    <row r="144" s="12" customFormat="1">
      <c r="B144" s="194"/>
      <c r="D144" s="191" t="s">
        <v>160</v>
      </c>
      <c r="E144" s="195" t="s">
        <v>1</v>
      </c>
      <c r="F144" s="196" t="s">
        <v>186</v>
      </c>
      <c r="H144" s="197">
        <v>-835.64999999999998</v>
      </c>
      <c r="I144" s="198"/>
      <c r="L144" s="194"/>
      <c r="M144" s="199"/>
      <c r="N144" s="200"/>
      <c r="O144" s="200"/>
      <c r="P144" s="200"/>
      <c r="Q144" s="200"/>
      <c r="R144" s="200"/>
      <c r="S144" s="200"/>
      <c r="T144" s="201"/>
      <c r="AT144" s="195" t="s">
        <v>160</v>
      </c>
      <c r="AU144" s="195" t="s">
        <v>83</v>
      </c>
      <c r="AV144" s="12" t="s">
        <v>83</v>
      </c>
      <c r="AW144" s="12" t="s">
        <v>30</v>
      </c>
      <c r="AX144" s="12" t="s">
        <v>73</v>
      </c>
      <c r="AY144" s="195" t="s">
        <v>149</v>
      </c>
    </row>
    <row r="145" s="13" customFormat="1">
      <c r="B145" s="202"/>
      <c r="D145" s="191" t="s">
        <v>160</v>
      </c>
      <c r="E145" s="203" t="s">
        <v>1</v>
      </c>
      <c r="F145" s="204" t="s">
        <v>187</v>
      </c>
      <c r="H145" s="205">
        <v>1516.002</v>
      </c>
      <c r="I145" s="206"/>
      <c r="L145" s="202"/>
      <c r="M145" s="207"/>
      <c r="N145" s="208"/>
      <c r="O145" s="208"/>
      <c r="P145" s="208"/>
      <c r="Q145" s="208"/>
      <c r="R145" s="208"/>
      <c r="S145" s="208"/>
      <c r="T145" s="209"/>
      <c r="AT145" s="203" t="s">
        <v>160</v>
      </c>
      <c r="AU145" s="203" t="s">
        <v>83</v>
      </c>
      <c r="AV145" s="13" t="s">
        <v>156</v>
      </c>
      <c r="AW145" s="13" t="s">
        <v>30</v>
      </c>
      <c r="AX145" s="13" t="s">
        <v>81</v>
      </c>
      <c r="AY145" s="203" t="s">
        <v>149</v>
      </c>
    </row>
    <row r="146" s="1" customFormat="1" ht="48" customHeight="1">
      <c r="B146" s="177"/>
      <c r="C146" s="178" t="s">
        <v>188</v>
      </c>
      <c r="D146" s="178" t="s">
        <v>151</v>
      </c>
      <c r="E146" s="179" t="s">
        <v>189</v>
      </c>
      <c r="F146" s="180" t="s">
        <v>190</v>
      </c>
      <c r="G146" s="181" t="s">
        <v>174</v>
      </c>
      <c r="H146" s="182">
        <v>758.00099999999998</v>
      </c>
      <c r="I146" s="183"/>
      <c r="J146" s="184">
        <f>ROUND(I146*H146,2)</f>
        <v>0</v>
      </c>
      <c r="K146" s="180" t="s">
        <v>155</v>
      </c>
      <c r="L146" s="37"/>
      <c r="M146" s="185" t="s">
        <v>1</v>
      </c>
      <c r="N146" s="186" t="s">
        <v>38</v>
      </c>
      <c r="O146" s="73"/>
      <c r="P146" s="187">
        <f>O146*H146</f>
        <v>0</v>
      </c>
      <c r="Q146" s="187">
        <v>0</v>
      </c>
      <c r="R146" s="187">
        <f>Q146*H146</f>
        <v>0</v>
      </c>
      <c r="S146" s="187">
        <v>0</v>
      </c>
      <c r="T146" s="188">
        <f>S146*H146</f>
        <v>0</v>
      </c>
      <c r="AR146" s="189" t="s">
        <v>156</v>
      </c>
      <c r="AT146" s="189" t="s">
        <v>151</v>
      </c>
      <c r="AU146" s="189" t="s">
        <v>83</v>
      </c>
      <c r="AY146" s="18" t="s">
        <v>149</v>
      </c>
      <c r="BE146" s="190">
        <f>IF(N146="základní",J146,0)</f>
        <v>0</v>
      </c>
      <c r="BF146" s="190">
        <f>IF(N146="snížená",J146,0)</f>
        <v>0</v>
      </c>
      <c r="BG146" s="190">
        <f>IF(N146="zákl. přenesená",J146,0)</f>
        <v>0</v>
      </c>
      <c r="BH146" s="190">
        <f>IF(N146="sníž. přenesená",J146,0)</f>
        <v>0</v>
      </c>
      <c r="BI146" s="190">
        <f>IF(N146="nulová",J146,0)</f>
        <v>0</v>
      </c>
      <c r="BJ146" s="18" t="s">
        <v>81</v>
      </c>
      <c r="BK146" s="190">
        <f>ROUND(I146*H146,2)</f>
        <v>0</v>
      </c>
      <c r="BL146" s="18" t="s">
        <v>156</v>
      </c>
      <c r="BM146" s="189" t="s">
        <v>191</v>
      </c>
    </row>
    <row r="147" s="1" customFormat="1">
      <c r="B147" s="37"/>
      <c r="D147" s="191" t="s">
        <v>158</v>
      </c>
      <c r="F147" s="192" t="s">
        <v>182</v>
      </c>
      <c r="I147" s="118"/>
      <c r="L147" s="37"/>
      <c r="M147" s="193"/>
      <c r="N147" s="73"/>
      <c r="O147" s="73"/>
      <c r="P147" s="73"/>
      <c r="Q147" s="73"/>
      <c r="R147" s="73"/>
      <c r="S147" s="73"/>
      <c r="T147" s="74"/>
      <c r="AT147" s="18" t="s">
        <v>158</v>
      </c>
      <c r="AU147" s="18" t="s">
        <v>83</v>
      </c>
    </row>
    <row r="148" s="12" customFormat="1">
      <c r="B148" s="194"/>
      <c r="D148" s="191" t="s">
        <v>160</v>
      </c>
      <c r="E148" s="195" t="s">
        <v>1</v>
      </c>
      <c r="F148" s="196" t="s">
        <v>192</v>
      </c>
      <c r="H148" s="197">
        <v>758.00099999999998</v>
      </c>
      <c r="I148" s="198"/>
      <c r="L148" s="194"/>
      <c r="M148" s="199"/>
      <c r="N148" s="200"/>
      <c r="O148" s="200"/>
      <c r="P148" s="200"/>
      <c r="Q148" s="200"/>
      <c r="R148" s="200"/>
      <c r="S148" s="200"/>
      <c r="T148" s="201"/>
      <c r="AT148" s="195" t="s">
        <v>160</v>
      </c>
      <c r="AU148" s="195" t="s">
        <v>83</v>
      </c>
      <c r="AV148" s="12" t="s">
        <v>83</v>
      </c>
      <c r="AW148" s="12" t="s">
        <v>30</v>
      </c>
      <c r="AX148" s="12" t="s">
        <v>81</v>
      </c>
      <c r="AY148" s="195" t="s">
        <v>149</v>
      </c>
    </row>
    <row r="149" s="1" customFormat="1" ht="36" customHeight="1">
      <c r="B149" s="177"/>
      <c r="C149" s="178" t="s">
        <v>193</v>
      </c>
      <c r="D149" s="178" t="s">
        <v>151</v>
      </c>
      <c r="E149" s="179" t="s">
        <v>194</v>
      </c>
      <c r="F149" s="180" t="s">
        <v>195</v>
      </c>
      <c r="G149" s="181" t="s">
        <v>174</v>
      </c>
      <c r="H149" s="182">
        <v>143.19999999999999</v>
      </c>
      <c r="I149" s="183"/>
      <c r="J149" s="184">
        <f>ROUND(I149*H149,2)</f>
        <v>0</v>
      </c>
      <c r="K149" s="180" t="s">
        <v>155</v>
      </c>
      <c r="L149" s="37"/>
      <c r="M149" s="185" t="s">
        <v>1</v>
      </c>
      <c r="N149" s="186" t="s">
        <v>38</v>
      </c>
      <c r="O149" s="73"/>
      <c r="P149" s="187">
        <f>O149*H149</f>
        <v>0</v>
      </c>
      <c r="Q149" s="187">
        <v>0</v>
      </c>
      <c r="R149" s="187">
        <f>Q149*H149</f>
        <v>0</v>
      </c>
      <c r="S149" s="187">
        <v>0</v>
      </c>
      <c r="T149" s="188">
        <f>S149*H149</f>
        <v>0</v>
      </c>
      <c r="AR149" s="189" t="s">
        <v>156</v>
      </c>
      <c r="AT149" s="189" t="s">
        <v>151</v>
      </c>
      <c r="AU149" s="189" t="s">
        <v>83</v>
      </c>
      <c r="AY149" s="18" t="s">
        <v>149</v>
      </c>
      <c r="BE149" s="190">
        <f>IF(N149="základní",J149,0)</f>
        <v>0</v>
      </c>
      <c r="BF149" s="190">
        <f>IF(N149="snížená",J149,0)</f>
        <v>0</v>
      </c>
      <c r="BG149" s="190">
        <f>IF(N149="zákl. přenesená",J149,0)</f>
        <v>0</v>
      </c>
      <c r="BH149" s="190">
        <f>IF(N149="sníž. přenesená",J149,0)</f>
        <v>0</v>
      </c>
      <c r="BI149" s="190">
        <f>IF(N149="nulová",J149,0)</f>
        <v>0</v>
      </c>
      <c r="BJ149" s="18" t="s">
        <v>81</v>
      </c>
      <c r="BK149" s="190">
        <f>ROUND(I149*H149,2)</f>
        <v>0</v>
      </c>
      <c r="BL149" s="18" t="s">
        <v>156</v>
      </c>
      <c r="BM149" s="189" t="s">
        <v>196</v>
      </c>
    </row>
    <row r="150" s="1" customFormat="1">
      <c r="B150" s="37"/>
      <c r="D150" s="191" t="s">
        <v>158</v>
      </c>
      <c r="F150" s="192" t="s">
        <v>197</v>
      </c>
      <c r="I150" s="118"/>
      <c r="L150" s="37"/>
      <c r="M150" s="193"/>
      <c r="N150" s="73"/>
      <c r="O150" s="73"/>
      <c r="P150" s="73"/>
      <c r="Q150" s="73"/>
      <c r="R150" s="73"/>
      <c r="S150" s="73"/>
      <c r="T150" s="74"/>
      <c r="AT150" s="18" t="s">
        <v>158</v>
      </c>
      <c r="AU150" s="18" t="s">
        <v>83</v>
      </c>
    </row>
    <row r="151" s="12" customFormat="1">
      <c r="B151" s="194"/>
      <c r="D151" s="191" t="s">
        <v>160</v>
      </c>
      <c r="E151" s="195" t="s">
        <v>1</v>
      </c>
      <c r="F151" s="196" t="s">
        <v>198</v>
      </c>
      <c r="H151" s="197">
        <v>143.19999999999999</v>
      </c>
      <c r="I151" s="198"/>
      <c r="L151" s="194"/>
      <c r="M151" s="199"/>
      <c r="N151" s="200"/>
      <c r="O151" s="200"/>
      <c r="P151" s="200"/>
      <c r="Q151" s="200"/>
      <c r="R151" s="200"/>
      <c r="S151" s="200"/>
      <c r="T151" s="201"/>
      <c r="AT151" s="195" t="s">
        <v>160</v>
      </c>
      <c r="AU151" s="195" t="s">
        <v>83</v>
      </c>
      <c r="AV151" s="12" t="s">
        <v>83</v>
      </c>
      <c r="AW151" s="12" t="s">
        <v>30</v>
      </c>
      <c r="AX151" s="12" t="s">
        <v>81</v>
      </c>
      <c r="AY151" s="195" t="s">
        <v>149</v>
      </c>
    </row>
    <row r="152" s="1" customFormat="1" ht="48" customHeight="1">
      <c r="B152" s="177"/>
      <c r="C152" s="178" t="s">
        <v>199</v>
      </c>
      <c r="D152" s="178" t="s">
        <v>151</v>
      </c>
      <c r="E152" s="179" t="s">
        <v>200</v>
      </c>
      <c r="F152" s="180" t="s">
        <v>201</v>
      </c>
      <c r="G152" s="181" t="s">
        <v>174</v>
      </c>
      <c r="H152" s="182">
        <v>71.599999999999994</v>
      </c>
      <c r="I152" s="183"/>
      <c r="J152" s="184">
        <f>ROUND(I152*H152,2)</f>
        <v>0</v>
      </c>
      <c r="K152" s="180" t="s">
        <v>155</v>
      </c>
      <c r="L152" s="37"/>
      <c r="M152" s="185" t="s">
        <v>1</v>
      </c>
      <c r="N152" s="186" t="s">
        <v>38</v>
      </c>
      <c r="O152" s="73"/>
      <c r="P152" s="187">
        <f>O152*H152</f>
        <v>0</v>
      </c>
      <c r="Q152" s="187">
        <v>0</v>
      </c>
      <c r="R152" s="187">
        <f>Q152*H152</f>
        <v>0</v>
      </c>
      <c r="S152" s="187">
        <v>0</v>
      </c>
      <c r="T152" s="188">
        <f>S152*H152</f>
        <v>0</v>
      </c>
      <c r="AR152" s="189" t="s">
        <v>156</v>
      </c>
      <c r="AT152" s="189" t="s">
        <v>151</v>
      </c>
      <c r="AU152" s="189" t="s">
        <v>83</v>
      </c>
      <c r="AY152" s="18" t="s">
        <v>149</v>
      </c>
      <c r="BE152" s="190">
        <f>IF(N152="základní",J152,0)</f>
        <v>0</v>
      </c>
      <c r="BF152" s="190">
        <f>IF(N152="snížená",J152,0)</f>
        <v>0</v>
      </c>
      <c r="BG152" s="190">
        <f>IF(N152="zákl. přenesená",J152,0)</f>
        <v>0</v>
      </c>
      <c r="BH152" s="190">
        <f>IF(N152="sníž. přenesená",J152,0)</f>
        <v>0</v>
      </c>
      <c r="BI152" s="190">
        <f>IF(N152="nulová",J152,0)</f>
        <v>0</v>
      </c>
      <c r="BJ152" s="18" t="s">
        <v>81</v>
      </c>
      <c r="BK152" s="190">
        <f>ROUND(I152*H152,2)</f>
        <v>0</v>
      </c>
      <c r="BL152" s="18" t="s">
        <v>156</v>
      </c>
      <c r="BM152" s="189" t="s">
        <v>202</v>
      </c>
    </row>
    <row r="153" s="1" customFormat="1">
      <c r="B153" s="37"/>
      <c r="D153" s="191" t="s">
        <v>158</v>
      </c>
      <c r="F153" s="192" t="s">
        <v>197</v>
      </c>
      <c r="I153" s="118"/>
      <c r="L153" s="37"/>
      <c r="M153" s="193"/>
      <c r="N153" s="73"/>
      <c r="O153" s="73"/>
      <c r="P153" s="73"/>
      <c r="Q153" s="73"/>
      <c r="R153" s="73"/>
      <c r="S153" s="73"/>
      <c r="T153" s="74"/>
      <c r="AT153" s="18" t="s">
        <v>158</v>
      </c>
      <c r="AU153" s="18" t="s">
        <v>83</v>
      </c>
    </row>
    <row r="154" s="12" customFormat="1">
      <c r="B154" s="194"/>
      <c r="D154" s="191" t="s">
        <v>160</v>
      </c>
      <c r="E154" s="195" t="s">
        <v>1</v>
      </c>
      <c r="F154" s="196" t="s">
        <v>203</v>
      </c>
      <c r="H154" s="197">
        <v>71.599999999999994</v>
      </c>
      <c r="I154" s="198"/>
      <c r="L154" s="194"/>
      <c r="M154" s="199"/>
      <c r="N154" s="200"/>
      <c r="O154" s="200"/>
      <c r="P154" s="200"/>
      <c r="Q154" s="200"/>
      <c r="R154" s="200"/>
      <c r="S154" s="200"/>
      <c r="T154" s="201"/>
      <c r="AT154" s="195" t="s">
        <v>160</v>
      </c>
      <c r="AU154" s="195" t="s">
        <v>83</v>
      </c>
      <c r="AV154" s="12" t="s">
        <v>83</v>
      </c>
      <c r="AW154" s="12" t="s">
        <v>30</v>
      </c>
      <c r="AX154" s="12" t="s">
        <v>81</v>
      </c>
      <c r="AY154" s="195" t="s">
        <v>149</v>
      </c>
    </row>
    <row r="155" s="1" customFormat="1" ht="60" customHeight="1">
      <c r="B155" s="177"/>
      <c r="C155" s="178" t="s">
        <v>204</v>
      </c>
      <c r="D155" s="178" t="s">
        <v>151</v>
      </c>
      <c r="E155" s="179" t="s">
        <v>205</v>
      </c>
      <c r="F155" s="180" t="s">
        <v>206</v>
      </c>
      <c r="G155" s="181" t="s">
        <v>174</v>
      </c>
      <c r="H155" s="182">
        <v>1688.5820000000001</v>
      </c>
      <c r="I155" s="183"/>
      <c r="J155" s="184">
        <f>ROUND(I155*H155,2)</f>
        <v>0</v>
      </c>
      <c r="K155" s="180" t="s">
        <v>155</v>
      </c>
      <c r="L155" s="37"/>
      <c r="M155" s="185" t="s">
        <v>1</v>
      </c>
      <c r="N155" s="186" t="s">
        <v>38</v>
      </c>
      <c r="O155" s="73"/>
      <c r="P155" s="187">
        <f>O155*H155</f>
        <v>0</v>
      </c>
      <c r="Q155" s="187">
        <v>0</v>
      </c>
      <c r="R155" s="187">
        <f>Q155*H155</f>
        <v>0</v>
      </c>
      <c r="S155" s="187">
        <v>0</v>
      </c>
      <c r="T155" s="188">
        <f>S155*H155</f>
        <v>0</v>
      </c>
      <c r="AR155" s="189" t="s">
        <v>156</v>
      </c>
      <c r="AT155" s="189" t="s">
        <v>151</v>
      </c>
      <c r="AU155" s="189" t="s">
        <v>83</v>
      </c>
      <c r="AY155" s="18" t="s">
        <v>149</v>
      </c>
      <c r="BE155" s="190">
        <f>IF(N155="základní",J155,0)</f>
        <v>0</v>
      </c>
      <c r="BF155" s="190">
        <f>IF(N155="snížená",J155,0)</f>
        <v>0</v>
      </c>
      <c r="BG155" s="190">
        <f>IF(N155="zákl. přenesená",J155,0)</f>
        <v>0</v>
      </c>
      <c r="BH155" s="190">
        <f>IF(N155="sníž. přenesená",J155,0)</f>
        <v>0</v>
      </c>
      <c r="BI155" s="190">
        <f>IF(N155="nulová",J155,0)</f>
        <v>0</v>
      </c>
      <c r="BJ155" s="18" t="s">
        <v>81</v>
      </c>
      <c r="BK155" s="190">
        <f>ROUND(I155*H155,2)</f>
        <v>0</v>
      </c>
      <c r="BL155" s="18" t="s">
        <v>156</v>
      </c>
      <c r="BM155" s="189" t="s">
        <v>207</v>
      </c>
    </row>
    <row r="156" s="1" customFormat="1">
      <c r="B156" s="37"/>
      <c r="D156" s="191" t="s">
        <v>158</v>
      </c>
      <c r="F156" s="192" t="s">
        <v>208</v>
      </c>
      <c r="I156" s="118"/>
      <c r="L156" s="37"/>
      <c r="M156" s="193"/>
      <c r="N156" s="73"/>
      <c r="O156" s="73"/>
      <c r="P156" s="73"/>
      <c r="Q156" s="73"/>
      <c r="R156" s="73"/>
      <c r="S156" s="73"/>
      <c r="T156" s="74"/>
      <c r="AT156" s="18" t="s">
        <v>158</v>
      </c>
      <c r="AU156" s="18" t="s">
        <v>83</v>
      </c>
    </row>
    <row r="157" s="12" customFormat="1">
      <c r="B157" s="194"/>
      <c r="D157" s="191" t="s">
        <v>160</v>
      </c>
      <c r="E157" s="195" t="s">
        <v>1</v>
      </c>
      <c r="F157" s="196" t="s">
        <v>209</v>
      </c>
      <c r="H157" s="197">
        <v>1659.202</v>
      </c>
      <c r="I157" s="198"/>
      <c r="L157" s="194"/>
      <c r="M157" s="199"/>
      <c r="N157" s="200"/>
      <c r="O157" s="200"/>
      <c r="P157" s="200"/>
      <c r="Q157" s="200"/>
      <c r="R157" s="200"/>
      <c r="S157" s="200"/>
      <c r="T157" s="201"/>
      <c r="AT157" s="195" t="s">
        <v>160</v>
      </c>
      <c r="AU157" s="195" t="s">
        <v>83</v>
      </c>
      <c r="AV157" s="12" t="s">
        <v>83</v>
      </c>
      <c r="AW157" s="12" t="s">
        <v>30</v>
      </c>
      <c r="AX157" s="12" t="s">
        <v>73</v>
      </c>
      <c r="AY157" s="195" t="s">
        <v>149</v>
      </c>
    </row>
    <row r="158" s="12" customFormat="1">
      <c r="B158" s="194"/>
      <c r="D158" s="191" t="s">
        <v>160</v>
      </c>
      <c r="E158" s="195" t="s">
        <v>1</v>
      </c>
      <c r="F158" s="196" t="s">
        <v>210</v>
      </c>
      <c r="H158" s="197">
        <v>29.379999999999999</v>
      </c>
      <c r="I158" s="198"/>
      <c r="L158" s="194"/>
      <c r="M158" s="199"/>
      <c r="N158" s="200"/>
      <c r="O158" s="200"/>
      <c r="P158" s="200"/>
      <c r="Q158" s="200"/>
      <c r="R158" s="200"/>
      <c r="S158" s="200"/>
      <c r="T158" s="201"/>
      <c r="AT158" s="195" t="s">
        <v>160</v>
      </c>
      <c r="AU158" s="195" t="s">
        <v>83</v>
      </c>
      <c r="AV158" s="12" t="s">
        <v>83</v>
      </c>
      <c r="AW158" s="12" t="s">
        <v>30</v>
      </c>
      <c r="AX158" s="12" t="s">
        <v>73</v>
      </c>
      <c r="AY158" s="195" t="s">
        <v>149</v>
      </c>
    </row>
    <row r="159" s="13" customFormat="1">
      <c r="B159" s="202"/>
      <c r="D159" s="191" t="s">
        <v>160</v>
      </c>
      <c r="E159" s="203" t="s">
        <v>1</v>
      </c>
      <c r="F159" s="204" t="s">
        <v>187</v>
      </c>
      <c r="H159" s="205">
        <v>1688.5820000000001</v>
      </c>
      <c r="I159" s="206"/>
      <c r="L159" s="202"/>
      <c r="M159" s="207"/>
      <c r="N159" s="208"/>
      <c r="O159" s="208"/>
      <c r="P159" s="208"/>
      <c r="Q159" s="208"/>
      <c r="R159" s="208"/>
      <c r="S159" s="208"/>
      <c r="T159" s="209"/>
      <c r="AT159" s="203" t="s">
        <v>160</v>
      </c>
      <c r="AU159" s="203" t="s">
        <v>83</v>
      </c>
      <c r="AV159" s="13" t="s">
        <v>156</v>
      </c>
      <c r="AW159" s="13" t="s">
        <v>30</v>
      </c>
      <c r="AX159" s="13" t="s">
        <v>81</v>
      </c>
      <c r="AY159" s="203" t="s">
        <v>149</v>
      </c>
    </row>
    <row r="160" s="1" customFormat="1" ht="60" customHeight="1">
      <c r="B160" s="177"/>
      <c r="C160" s="178" t="s">
        <v>211</v>
      </c>
      <c r="D160" s="178" t="s">
        <v>151</v>
      </c>
      <c r="E160" s="179" t="s">
        <v>212</v>
      </c>
      <c r="F160" s="180" t="s">
        <v>213</v>
      </c>
      <c r="G160" s="181" t="s">
        <v>174</v>
      </c>
      <c r="H160" s="182">
        <v>16885.82</v>
      </c>
      <c r="I160" s="183"/>
      <c r="J160" s="184">
        <f>ROUND(I160*H160,2)</f>
        <v>0</v>
      </c>
      <c r="K160" s="180" t="s">
        <v>155</v>
      </c>
      <c r="L160" s="37"/>
      <c r="M160" s="185" t="s">
        <v>1</v>
      </c>
      <c r="N160" s="186" t="s">
        <v>38</v>
      </c>
      <c r="O160" s="73"/>
      <c r="P160" s="187">
        <f>O160*H160</f>
        <v>0</v>
      </c>
      <c r="Q160" s="187">
        <v>0</v>
      </c>
      <c r="R160" s="187">
        <f>Q160*H160</f>
        <v>0</v>
      </c>
      <c r="S160" s="187">
        <v>0</v>
      </c>
      <c r="T160" s="188">
        <f>S160*H160</f>
        <v>0</v>
      </c>
      <c r="AR160" s="189" t="s">
        <v>156</v>
      </c>
      <c r="AT160" s="189" t="s">
        <v>151</v>
      </c>
      <c r="AU160" s="189" t="s">
        <v>83</v>
      </c>
      <c r="AY160" s="18" t="s">
        <v>149</v>
      </c>
      <c r="BE160" s="190">
        <f>IF(N160="základní",J160,0)</f>
        <v>0</v>
      </c>
      <c r="BF160" s="190">
        <f>IF(N160="snížená",J160,0)</f>
        <v>0</v>
      </c>
      <c r="BG160" s="190">
        <f>IF(N160="zákl. přenesená",J160,0)</f>
        <v>0</v>
      </c>
      <c r="BH160" s="190">
        <f>IF(N160="sníž. přenesená",J160,0)</f>
        <v>0</v>
      </c>
      <c r="BI160" s="190">
        <f>IF(N160="nulová",J160,0)</f>
        <v>0</v>
      </c>
      <c r="BJ160" s="18" t="s">
        <v>81</v>
      </c>
      <c r="BK160" s="190">
        <f>ROUND(I160*H160,2)</f>
        <v>0</v>
      </c>
      <c r="BL160" s="18" t="s">
        <v>156</v>
      </c>
      <c r="BM160" s="189" t="s">
        <v>214</v>
      </c>
    </row>
    <row r="161" s="1" customFormat="1">
      <c r="B161" s="37"/>
      <c r="D161" s="191" t="s">
        <v>158</v>
      </c>
      <c r="F161" s="192" t="s">
        <v>208</v>
      </c>
      <c r="I161" s="118"/>
      <c r="L161" s="37"/>
      <c r="M161" s="193"/>
      <c r="N161" s="73"/>
      <c r="O161" s="73"/>
      <c r="P161" s="73"/>
      <c r="Q161" s="73"/>
      <c r="R161" s="73"/>
      <c r="S161" s="73"/>
      <c r="T161" s="74"/>
      <c r="AT161" s="18" t="s">
        <v>158</v>
      </c>
      <c r="AU161" s="18" t="s">
        <v>83</v>
      </c>
    </row>
    <row r="162" s="12" customFormat="1">
      <c r="B162" s="194"/>
      <c r="D162" s="191" t="s">
        <v>160</v>
      </c>
      <c r="E162" s="195" t="s">
        <v>1</v>
      </c>
      <c r="F162" s="196" t="s">
        <v>215</v>
      </c>
      <c r="H162" s="197">
        <v>16885.82</v>
      </c>
      <c r="I162" s="198"/>
      <c r="L162" s="194"/>
      <c r="M162" s="199"/>
      <c r="N162" s="200"/>
      <c r="O162" s="200"/>
      <c r="P162" s="200"/>
      <c r="Q162" s="200"/>
      <c r="R162" s="200"/>
      <c r="S162" s="200"/>
      <c r="T162" s="201"/>
      <c r="AT162" s="195" t="s">
        <v>160</v>
      </c>
      <c r="AU162" s="195" t="s">
        <v>83</v>
      </c>
      <c r="AV162" s="12" t="s">
        <v>83</v>
      </c>
      <c r="AW162" s="12" t="s">
        <v>30</v>
      </c>
      <c r="AX162" s="12" t="s">
        <v>81</v>
      </c>
      <c r="AY162" s="195" t="s">
        <v>149</v>
      </c>
    </row>
    <row r="163" s="1" customFormat="1" ht="48" customHeight="1">
      <c r="B163" s="177"/>
      <c r="C163" s="178" t="s">
        <v>216</v>
      </c>
      <c r="D163" s="178" t="s">
        <v>151</v>
      </c>
      <c r="E163" s="179" t="s">
        <v>217</v>
      </c>
      <c r="F163" s="180" t="s">
        <v>218</v>
      </c>
      <c r="G163" s="181" t="s">
        <v>174</v>
      </c>
      <c r="H163" s="182">
        <v>1287</v>
      </c>
      <c r="I163" s="183"/>
      <c r="J163" s="184">
        <f>ROUND(I163*H163,2)</f>
        <v>0</v>
      </c>
      <c r="K163" s="180" t="s">
        <v>155</v>
      </c>
      <c r="L163" s="37"/>
      <c r="M163" s="185" t="s">
        <v>1</v>
      </c>
      <c r="N163" s="186" t="s">
        <v>38</v>
      </c>
      <c r="O163" s="73"/>
      <c r="P163" s="187">
        <f>O163*H163</f>
        <v>0</v>
      </c>
      <c r="Q163" s="187">
        <v>0</v>
      </c>
      <c r="R163" s="187">
        <f>Q163*H163</f>
        <v>0</v>
      </c>
      <c r="S163" s="187">
        <v>0</v>
      </c>
      <c r="T163" s="188">
        <f>S163*H163</f>
        <v>0</v>
      </c>
      <c r="AR163" s="189" t="s">
        <v>156</v>
      </c>
      <c r="AT163" s="189" t="s">
        <v>151</v>
      </c>
      <c r="AU163" s="189" t="s">
        <v>83</v>
      </c>
      <c r="AY163" s="18" t="s">
        <v>149</v>
      </c>
      <c r="BE163" s="190">
        <f>IF(N163="základní",J163,0)</f>
        <v>0</v>
      </c>
      <c r="BF163" s="190">
        <f>IF(N163="snížená",J163,0)</f>
        <v>0</v>
      </c>
      <c r="BG163" s="190">
        <f>IF(N163="zákl. přenesená",J163,0)</f>
        <v>0</v>
      </c>
      <c r="BH163" s="190">
        <f>IF(N163="sníž. přenesená",J163,0)</f>
        <v>0</v>
      </c>
      <c r="BI163" s="190">
        <f>IF(N163="nulová",J163,0)</f>
        <v>0</v>
      </c>
      <c r="BJ163" s="18" t="s">
        <v>81</v>
      </c>
      <c r="BK163" s="190">
        <f>ROUND(I163*H163,2)</f>
        <v>0</v>
      </c>
      <c r="BL163" s="18" t="s">
        <v>156</v>
      </c>
      <c r="BM163" s="189" t="s">
        <v>219</v>
      </c>
    </row>
    <row r="164" s="1" customFormat="1">
      <c r="B164" s="37"/>
      <c r="D164" s="191" t="s">
        <v>158</v>
      </c>
      <c r="F164" s="210" t="s">
        <v>220</v>
      </c>
      <c r="I164" s="118"/>
      <c r="L164" s="37"/>
      <c r="M164" s="193"/>
      <c r="N164" s="73"/>
      <c r="O164" s="73"/>
      <c r="P164" s="73"/>
      <c r="Q164" s="73"/>
      <c r="R164" s="73"/>
      <c r="S164" s="73"/>
      <c r="T164" s="74"/>
      <c r="AT164" s="18" t="s">
        <v>158</v>
      </c>
      <c r="AU164" s="18" t="s">
        <v>83</v>
      </c>
    </row>
    <row r="165" s="12" customFormat="1">
      <c r="B165" s="194"/>
      <c r="D165" s="191" t="s">
        <v>160</v>
      </c>
      <c r="E165" s="195" t="s">
        <v>1</v>
      </c>
      <c r="F165" s="196" t="s">
        <v>221</v>
      </c>
      <c r="H165" s="197">
        <v>1287</v>
      </c>
      <c r="I165" s="198"/>
      <c r="L165" s="194"/>
      <c r="M165" s="199"/>
      <c r="N165" s="200"/>
      <c r="O165" s="200"/>
      <c r="P165" s="200"/>
      <c r="Q165" s="200"/>
      <c r="R165" s="200"/>
      <c r="S165" s="200"/>
      <c r="T165" s="201"/>
      <c r="AT165" s="195" t="s">
        <v>160</v>
      </c>
      <c r="AU165" s="195" t="s">
        <v>83</v>
      </c>
      <c r="AV165" s="12" t="s">
        <v>83</v>
      </c>
      <c r="AW165" s="12" t="s">
        <v>30</v>
      </c>
      <c r="AX165" s="12" t="s">
        <v>81</v>
      </c>
      <c r="AY165" s="195" t="s">
        <v>149</v>
      </c>
    </row>
    <row r="166" s="1" customFormat="1" ht="16.5" customHeight="1">
      <c r="B166" s="177"/>
      <c r="C166" s="211" t="s">
        <v>222</v>
      </c>
      <c r="D166" s="211" t="s">
        <v>223</v>
      </c>
      <c r="E166" s="212" t="s">
        <v>224</v>
      </c>
      <c r="F166" s="213" t="s">
        <v>225</v>
      </c>
      <c r="G166" s="214" t="s">
        <v>226</v>
      </c>
      <c r="H166" s="215">
        <v>2445.3000000000002</v>
      </c>
      <c r="I166" s="216"/>
      <c r="J166" s="217">
        <f>ROUND(I166*H166,2)</f>
        <v>0</v>
      </c>
      <c r="K166" s="213" t="s">
        <v>155</v>
      </c>
      <c r="L166" s="218"/>
      <c r="M166" s="219" t="s">
        <v>1</v>
      </c>
      <c r="N166" s="220" t="s">
        <v>38</v>
      </c>
      <c r="O166" s="73"/>
      <c r="P166" s="187">
        <f>O166*H166</f>
        <v>0</v>
      </c>
      <c r="Q166" s="187">
        <v>1</v>
      </c>
      <c r="R166" s="187">
        <f>Q166*H166</f>
        <v>2445.3000000000002</v>
      </c>
      <c r="S166" s="187">
        <v>0</v>
      </c>
      <c r="T166" s="188">
        <f>S166*H166</f>
        <v>0</v>
      </c>
      <c r="AR166" s="189" t="s">
        <v>199</v>
      </c>
      <c r="AT166" s="189" t="s">
        <v>223</v>
      </c>
      <c r="AU166" s="189" t="s">
        <v>83</v>
      </c>
      <c r="AY166" s="18" t="s">
        <v>149</v>
      </c>
      <c r="BE166" s="190">
        <f>IF(N166="základní",J166,0)</f>
        <v>0</v>
      </c>
      <c r="BF166" s="190">
        <f>IF(N166="snížená",J166,0)</f>
        <v>0</v>
      </c>
      <c r="BG166" s="190">
        <f>IF(N166="zákl. přenesená",J166,0)</f>
        <v>0</v>
      </c>
      <c r="BH166" s="190">
        <f>IF(N166="sníž. přenesená",J166,0)</f>
        <v>0</v>
      </c>
      <c r="BI166" s="190">
        <f>IF(N166="nulová",J166,0)</f>
        <v>0</v>
      </c>
      <c r="BJ166" s="18" t="s">
        <v>81</v>
      </c>
      <c r="BK166" s="190">
        <f>ROUND(I166*H166,2)</f>
        <v>0</v>
      </c>
      <c r="BL166" s="18" t="s">
        <v>156</v>
      </c>
      <c r="BM166" s="189" t="s">
        <v>227</v>
      </c>
    </row>
    <row r="167" s="12" customFormat="1">
      <c r="B167" s="194"/>
      <c r="D167" s="191" t="s">
        <v>160</v>
      </c>
      <c r="E167" s="195" t="s">
        <v>1</v>
      </c>
      <c r="F167" s="196" t="s">
        <v>228</v>
      </c>
      <c r="H167" s="197">
        <v>2445.3000000000002</v>
      </c>
      <c r="I167" s="198"/>
      <c r="L167" s="194"/>
      <c r="M167" s="199"/>
      <c r="N167" s="200"/>
      <c r="O167" s="200"/>
      <c r="P167" s="200"/>
      <c r="Q167" s="200"/>
      <c r="R167" s="200"/>
      <c r="S167" s="200"/>
      <c r="T167" s="201"/>
      <c r="AT167" s="195" t="s">
        <v>160</v>
      </c>
      <c r="AU167" s="195" t="s">
        <v>83</v>
      </c>
      <c r="AV167" s="12" t="s">
        <v>83</v>
      </c>
      <c r="AW167" s="12" t="s">
        <v>30</v>
      </c>
      <c r="AX167" s="12" t="s">
        <v>81</v>
      </c>
      <c r="AY167" s="195" t="s">
        <v>149</v>
      </c>
    </row>
    <row r="168" s="1" customFormat="1" ht="16.5" customHeight="1">
      <c r="B168" s="177"/>
      <c r="C168" s="178" t="s">
        <v>229</v>
      </c>
      <c r="D168" s="178" t="s">
        <v>151</v>
      </c>
      <c r="E168" s="179" t="s">
        <v>230</v>
      </c>
      <c r="F168" s="180" t="s">
        <v>231</v>
      </c>
      <c r="G168" s="181" t="s">
        <v>174</v>
      </c>
      <c r="H168" s="182">
        <v>1688.5820000000001</v>
      </c>
      <c r="I168" s="183"/>
      <c r="J168" s="184">
        <f>ROUND(I168*H168,2)</f>
        <v>0</v>
      </c>
      <c r="K168" s="180" t="s">
        <v>155</v>
      </c>
      <c r="L168" s="37"/>
      <c r="M168" s="185" t="s">
        <v>1</v>
      </c>
      <c r="N168" s="186" t="s">
        <v>38</v>
      </c>
      <c r="O168" s="73"/>
      <c r="P168" s="187">
        <f>O168*H168</f>
        <v>0</v>
      </c>
      <c r="Q168" s="187">
        <v>0</v>
      </c>
      <c r="R168" s="187">
        <f>Q168*H168</f>
        <v>0</v>
      </c>
      <c r="S168" s="187">
        <v>0</v>
      </c>
      <c r="T168" s="188">
        <f>S168*H168</f>
        <v>0</v>
      </c>
      <c r="AR168" s="189" t="s">
        <v>156</v>
      </c>
      <c r="AT168" s="189" t="s">
        <v>151</v>
      </c>
      <c r="AU168" s="189" t="s">
        <v>83</v>
      </c>
      <c r="AY168" s="18" t="s">
        <v>149</v>
      </c>
      <c r="BE168" s="190">
        <f>IF(N168="základní",J168,0)</f>
        <v>0</v>
      </c>
      <c r="BF168" s="190">
        <f>IF(N168="snížená",J168,0)</f>
        <v>0</v>
      </c>
      <c r="BG168" s="190">
        <f>IF(N168="zákl. přenesená",J168,0)</f>
        <v>0</v>
      </c>
      <c r="BH168" s="190">
        <f>IF(N168="sníž. přenesená",J168,0)</f>
        <v>0</v>
      </c>
      <c r="BI168" s="190">
        <f>IF(N168="nulová",J168,0)</f>
        <v>0</v>
      </c>
      <c r="BJ168" s="18" t="s">
        <v>81</v>
      </c>
      <c r="BK168" s="190">
        <f>ROUND(I168*H168,2)</f>
        <v>0</v>
      </c>
      <c r="BL168" s="18" t="s">
        <v>156</v>
      </c>
      <c r="BM168" s="189" t="s">
        <v>232</v>
      </c>
    </row>
    <row r="169" s="1" customFormat="1">
      <c r="B169" s="37"/>
      <c r="D169" s="191" t="s">
        <v>158</v>
      </c>
      <c r="F169" s="192" t="s">
        <v>233</v>
      </c>
      <c r="I169" s="118"/>
      <c r="L169" s="37"/>
      <c r="M169" s="193"/>
      <c r="N169" s="73"/>
      <c r="O169" s="73"/>
      <c r="P169" s="73"/>
      <c r="Q169" s="73"/>
      <c r="R169" s="73"/>
      <c r="S169" s="73"/>
      <c r="T169" s="74"/>
      <c r="AT169" s="18" t="s">
        <v>158</v>
      </c>
      <c r="AU169" s="18" t="s">
        <v>83</v>
      </c>
    </row>
    <row r="170" s="12" customFormat="1">
      <c r="B170" s="194"/>
      <c r="D170" s="191" t="s">
        <v>160</v>
      </c>
      <c r="E170" s="195" t="s">
        <v>1</v>
      </c>
      <c r="F170" s="196" t="s">
        <v>209</v>
      </c>
      <c r="H170" s="197">
        <v>1659.202</v>
      </c>
      <c r="I170" s="198"/>
      <c r="L170" s="194"/>
      <c r="M170" s="199"/>
      <c r="N170" s="200"/>
      <c r="O170" s="200"/>
      <c r="P170" s="200"/>
      <c r="Q170" s="200"/>
      <c r="R170" s="200"/>
      <c r="S170" s="200"/>
      <c r="T170" s="201"/>
      <c r="AT170" s="195" t="s">
        <v>160</v>
      </c>
      <c r="AU170" s="195" t="s">
        <v>83</v>
      </c>
      <c r="AV170" s="12" t="s">
        <v>83</v>
      </c>
      <c r="AW170" s="12" t="s">
        <v>30</v>
      </c>
      <c r="AX170" s="12" t="s">
        <v>73</v>
      </c>
      <c r="AY170" s="195" t="s">
        <v>149</v>
      </c>
    </row>
    <row r="171" s="12" customFormat="1">
      <c r="B171" s="194"/>
      <c r="D171" s="191" t="s">
        <v>160</v>
      </c>
      <c r="E171" s="195" t="s">
        <v>1</v>
      </c>
      <c r="F171" s="196" t="s">
        <v>210</v>
      </c>
      <c r="H171" s="197">
        <v>29.379999999999999</v>
      </c>
      <c r="I171" s="198"/>
      <c r="L171" s="194"/>
      <c r="M171" s="199"/>
      <c r="N171" s="200"/>
      <c r="O171" s="200"/>
      <c r="P171" s="200"/>
      <c r="Q171" s="200"/>
      <c r="R171" s="200"/>
      <c r="S171" s="200"/>
      <c r="T171" s="201"/>
      <c r="AT171" s="195" t="s">
        <v>160</v>
      </c>
      <c r="AU171" s="195" t="s">
        <v>83</v>
      </c>
      <c r="AV171" s="12" t="s">
        <v>83</v>
      </c>
      <c r="AW171" s="12" t="s">
        <v>30</v>
      </c>
      <c r="AX171" s="12" t="s">
        <v>73</v>
      </c>
      <c r="AY171" s="195" t="s">
        <v>149</v>
      </c>
    </row>
    <row r="172" s="13" customFormat="1">
      <c r="B172" s="202"/>
      <c r="D172" s="191" t="s">
        <v>160</v>
      </c>
      <c r="E172" s="203" t="s">
        <v>1</v>
      </c>
      <c r="F172" s="204" t="s">
        <v>187</v>
      </c>
      <c r="H172" s="205">
        <v>1688.5820000000001</v>
      </c>
      <c r="I172" s="206"/>
      <c r="L172" s="202"/>
      <c r="M172" s="207"/>
      <c r="N172" s="208"/>
      <c r="O172" s="208"/>
      <c r="P172" s="208"/>
      <c r="Q172" s="208"/>
      <c r="R172" s="208"/>
      <c r="S172" s="208"/>
      <c r="T172" s="209"/>
      <c r="AT172" s="203" t="s">
        <v>160</v>
      </c>
      <c r="AU172" s="203" t="s">
        <v>83</v>
      </c>
      <c r="AV172" s="13" t="s">
        <v>156</v>
      </c>
      <c r="AW172" s="13" t="s">
        <v>30</v>
      </c>
      <c r="AX172" s="13" t="s">
        <v>81</v>
      </c>
      <c r="AY172" s="203" t="s">
        <v>149</v>
      </c>
    </row>
    <row r="173" s="1" customFormat="1" ht="36" customHeight="1">
      <c r="B173" s="177"/>
      <c r="C173" s="178" t="s">
        <v>234</v>
      </c>
      <c r="D173" s="178" t="s">
        <v>151</v>
      </c>
      <c r="E173" s="179" t="s">
        <v>235</v>
      </c>
      <c r="F173" s="180" t="s">
        <v>236</v>
      </c>
      <c r="G173" s="181" t="s">
        <v>226</v>
      </c>
      <c r="H173" s="182">
        <v>3208.306</v>
      </c>
      <c r="I173" s="183"/>
      <c r="J173" s="184">
        <f>ROUND(I173*H173,2)</f>
        <v>0</v>
      </c>
      <c r="K173" s="180" t="s">
        <v>155</v>
      </c>
      <c r="L173" s="37"/>
      <c r="M173" s="185" t="s">
        <v>1</v>
      </c>
      <c r="N173" s="186" t="s">
        <v>38</v>
      </c>
      <c r="O173" s="73"/>
      <c r="P173" s="187">
        <f>O173*H173</f>
        <v>0</v>
      </c>
      <c r="Q173" s="187">
        <v>0</v>
      </c>
      <c r="R173" s="187">
        <f>Q173*H173</f>
        <v>0</v>
      </c>
      <c r="S173" s="187">
        <v>0</v>
      </c>
      <c r="T173" s="188">
        <f>S173*H173</f>
        <v>0</v>
      </c>
      <c r="AR173" s="189" t="s">
        <v>156</v>
      </c>
      <c r="AT173" s="189" t="s">
        <v>151</v>
      </c>
      <c r="AU173" s="189" t="s">
        <v>83</v>
      </c>
      <c r="AY173" s="18" t="s">
        <v>149</v>
      </c>
      <c r="BE173" s="190">
        <f>IF(N173="základní",J173,0)</f>
        <v>0</v>
      </c>
      <c r="BF173" s="190">
        <f>IF(N173="snížená",J173,0)</f>
        <v>0</v>
      </c>
      <c r="BG173" s="190">
        <f>IF(N173="zákl. přenesená",J173,0)</f>
        <v>0</v>
      </c>
      <c r="BH173" s="190">
        <f>IF(N173="sníž. přenesená",J173,0)</f>
        <v>0</v>
      </c>
      <c r="BI173" s="190">
        <f>IF(N173="nulová",J173,0)</f>
        <v>0</v>
      </c>
      <c r="BJ173" s="18" t="s">
        <v>81</v>
      </c>
      <c r="BK173" s="190">
        <f>ROUND(I173*H173,2)</f>
        <v>0</v>
      </c>
      <c r="BL173" s="18" t="s">
        <v>156</v>
      </c>
      <c r="BM173" s="189" t="s">
        <v>237</v>
      </c>
    </row>
    <row r="174" s="1" customFormat="1">
      <c r="B174" s="37"/>
      <c r="D174" s="191" t="s">
        <v>158</v>
      </c>
      <c r="F174" s="192" t="s">
        <v>238</v>
      </c>
      <c r="I174" s="118"/>
      <c r="L174" s="37"/>
      <c r="M174" s="193"/>
      <c r="N174" s="73"/>
      <c r="O174" s="73"/>
      <c r="P174" s="73"/>
      <c r="Q174" s="73"/>
      <c r="R174" s="73"/>
      <c r="S174" s="73"/>
      <c r="T174" s="74"/>
      <c r="AT174" s="18" t="s">
        <v>158</v>
      </c>
      <c r="AU174" s="18" t="s">
        <v>83</v>
      </c>
    </row>
    <row r="175" s="12" customFormat="1">
      <c r="B175" s="194"/>
      <c r="D175" s="191" t="s">
        <v>160</v>
      </c>
      <c r="E175" s="195" t="s">
        <v>1</v>
      </c>
      <c r="F175" s="196" t="s">
        <v>239</v>
      </c>
      <c r="H175" s="197">
        <v>3208.306</v>
      </c>
      <c r="I175" s="198"/>
      <c r="L175" s="194"/>
      <c r="M175" s="199"/>
      <c r="N175" s="200"/>
      <c r="O175" s="200"/>
      <c r="P175" s="200"/>
      <c r="Q175" s="200"/>
      <c r="R175" s="200"/>
      <c r="S175" s="200"/>
      <c r="T175" s="201"/>
      <c r="AT175" s="195" t="s">
        <v>160</v>
      </c>
      <c r="AU175" s="195" t="s">
        <v>83</v>
      </c>
      <c r="AV175" s="12" t="s">
        <v>83</v>
      </c>
      <c r="AW175" s="12" t="s">
        <v>30</v>
      </c>
      <c r="AX175" s="12" t="s">
        <v>81</v>
      </c>
      <c r="AY175" s="195" t="s">
        <v>149</v>
      </c>
    </row>
    <row r="176" s="1" customFormat="1" ht="36" customHeight="1">
      <c r="B176" s="177"/>
      <c r="C176" s="178" t="s">
        <v>8</v>
      </c>
      <c r="D176" s="178" t="s">
        <v>151</v>
      </c>
      <c r="E176" s="179" t="s">
        <v>240</v>
      </c>
      <c r="F176" s="180" t="s">
        <v>241</v>
      </c>
      <c r="G176" s="181" t="s">
        <v>154</v>
      </c>
      <c r="H176" s="182">
        <v>431</v>
      </c>
      <c r="I176" s="183"/>
      <c r="J176" s="184">
        <f>ROUND(I176*H176,2)</f>
        <v>0</v>
      </c>
      <c r="K176" s="180" t="s">
        <v>155</v>
      </c>
      <c r="L176" s="37"/>
      <c r="M176" s="185" t="s">
        <v>1</v>
      </c>
      <c r="N176" s="186" t="s">
        <v>38</v>
      </c>
      <c r="O176" s="73"/>
      <c r="P176" s="187">
        <f>O176*H176</f>
        <v>0</v>
      </c>
      <c r="Q176" s="187">
        <v>0</v>
      </c>
      <c r="R176" s="187">
        <f>Q176*H176</f>
        <v>0</v>
      </c>
      <c r="S176" s="187">
        <v>0</v>
      </c>
      <c r="T176" s="188">
        <f>S176*H176</f>
        <v>0</v>
      </c>
      <c r="AR176" s="189" t="s">
        <v>156</v>
      </c>
      <c r="AT176" s="189" t="s">
        <v>151</v>
      </c>
      <c r="AU176" s="189" t="s">
        <v>83</v>
      </c>
      <c r="AY176" s="18" t="s">
        <v>149</v>
      </c>
      <c r="BE176" s="190">
        <f>IF(N176="základní",J176,0)</f>
        <v>0</v>
      </c>
      <c r="BF176" s="190">
        <f>IF(N176="snížená",J176,0)</f>
        <v>0</v>
      </c>
      <c r="BG176" s="190">
        <f>IF(N176="zákl. přenesená",J176,0)</f>
        <v>0</v>
      </c>
      <c r="BH176" s="190">
        <f>IF(N176="sníž. přenesená",J176,0)</f>
        <v>0</v>
      </c>
      <c r="BI176" s="190">
        <f>IF(N176="nulová",J176,0)</f>
        <v>0</v>
      </c>
      <c r="BJ176" s="18" t="s">
        <v>81</v>
      </c>
      <c r="BK176" s="190">
        <f>ROUND(I176*H176,2)</f>
        <v>0</v>
      </c>
      <c r="BL176" s="18" t="s">
        <v>156</v>
      </c>
      <c r="BM176" s="189" t="s">
        <v>242</v>
      </c>
    </row>
    <row r="177" s="1" customFormat="1">
      <c r="B177" s="37"/>
      <c r="D177" s="191" t="s">
        <v>158</v>
      </c>
      <c r="F177" s="192" t="s">
        <v>243</v>
      </c>
      <c r="I177" s="118"/>
      <c r="L177" s="37"/>
      <c r="M177" s="193"/>
      <c r="N177" s="73"/>
      <c r="O177" s="73"/>
      <c r="P177" s="73"/>
      <c r="Q177" s="73"/>
      <c r="R177" s="73"/>
      <c r="S177" s="73"/>
      <c r="T177" s="74"/>
      <c r="AT177" s="18" t="s">
        <v>158</v>
      </c>
      <c r="AU177" s="18" t="s">
        <v>83</v>
      </c>
    </row>
    <row r="178" s="12" customFormat="1">
      <c r="B178" s="194"/>
      <c r="D178" s="191" t="s">
        <v>160</v>
      </c>
      <c r="E178" s="195" t="s">
        <v>1</v>
      </c>
      <c r="F178" s="196" t="s">
        <v>244</v>
      </c>
      <c r="H178" s="197">
        <v>431</v>
      </c>
      <c r="I178" s="198"/>
      <c r="L178" s="194"/>
      <c r="M178" s="199"/>
      <c r="N178" s="200"/>
      <c r="O178" s="200"/>
      <c r="P178" s="200"/>
      <c r="Q178" s="200"/>
      <c r="R178" s="200"/>
      <c r="S178" s="200"/>
      <c r="T178" s="201"/>
      <c r="AT178" s="195" t="s">
        <v>160</v>
      </c>
      <c r="AU178" s="195" t="s">
        <v>83</v>
      </c>
      <c r="AV178" s="12" t="s">
        <v>83</v>
      </c>
      <c r="AW178" s="12" t="s">
        <v>30</v>
      </c>
      <c r="AX178" s="12" t="s">
        <v>81</v>
      </c>
      <c r="AY178" s="195" t="s">
        <v>149</v>
      </c>
    </row>
    <row r="179" s="1" customFormat="1" ht="36" customHeight="1">
      <c r="B179" s="177"/>
      <c r="C179" s="178" t="s">
        <v>245</v>
      </c>
      <c r="D179" s="178" t="s">
        <v>151</v>
      </c>
      <c r="E179" s="179" t="s">
        <v>246</v>
      </c>
      <c r="F179" s="180" t="s">
        <v>247</v>
      </c>
      <c r="G179" s="181" t="s">
        <v>154</v>
      </c>
      <c r="H179" s="182">
        <v>431</v>
      </c>
      <c r="I179" s="183"/>
      <c r="J179" s="184">
        <f>ROUND(I179*H179,2)</f>
        <v>0</v>
      </c>
      <c r="K179" s="180" t="s">
        <v>155</v>
      </c>
      <c r="L179" s="37"/>
      <c r="M179" s="185" t="s">
        <v>1</v>
      </c>
      <c r="N179" s="186" t="s">
        <v>38</v>
      </c>
      <c r="O179" s="73"/>
      <c r="P179" s="187">
        <f>O179*H179</f>
        <v>0</v>
      </c>
      <c r="Q179" s="187">
        <v>0</v>
      </c>
      <c r="R179" s="187">
        <f>Q179*H179</f>
        <v>0</v>
      </c>
      <c r="S179" s="187">
        <v>0</v>
      </c>
      <c r="T179" s="188">
        <f>S179*H179</f>
        <v>0</v>
      </c>
      <c r="AR179" s="189" t="s">
        <v>156</v>
      </c>
      <c r="AT179" s="189" t="s">
        <v>151</v>
      </c>
      <c r="AU179" s="189" t="s">
        <v>83</v>
      </c>
      <c r="AY179" s="18" t="s">
        <v>149</v>
      </c>
      <c r="BE179" s="190">
        <f>IF(N179="základní",J179,0)</f>
        <v>0</v>
      </c>
      <c r="BF179" s="190">
        <f>IF(N179="snížená",J179,0)</f>
        <v>0</v>
      </c>
      <c r="BG179" s="190">
        <f>IF(N179="zákl. přenesená",J179,0)</f>
        <v>0</v>
      </c>
      <c r="BH179" s="190">
        <f>IF(N179="sníž. přenesená",J179,0)</f>
        <v>0</v>
      </c>
      <c r="BI179" s="190">
        <f>IF(N179="nulová",J179,0)</f>
        <v>0</v>
      </c>
      <c r="BJ179" s="18" t="s">
        <v>81</v>
      </c>
      <c r="BK179" s="190">
        <f>ROUND(I179*H179,2)</f>
        <v>0</v>
      </c>
      <c r="BL179" s="18" t="s">
        <v>156</v>
      </c>
      <c r="BM179" s="189" t="s">
        <v>248</v>
      </c>
    </row>
    <row r="180" s="1" customFormat="1">
      <c r="B180" s="37"/>
      <c r="D180" s="191" t="s">
        <v>158</v>
      </c>
      <c r="F180" s="192" t="s">
        <v>249</v>
      </c>
      <c r="I180" s="118"/>
      <c r="L180" s="37"/>
      <c r="M180" s="193"/>
      <c r="N180" s="73"/>
      <c r="O180" s="73"/>
      <c r="P180" s="73"/>
      <c r="Q180" s="73"/>
      <c r="R180" s="73"/>
      <c r="S180" s="73"/>
      <c r="T180" s="74"/>
      <c r="AT180" s="18" t="s">
        <v>158</v>
      </c>
      <c r="AU180" s="18" t="s">
        <v>83</v>
      </c>
    </row>
    <row r="181" s="12" customFormat="1">
      <c r="B181" s="194"/>
      <c r="D181" s="191" t="s">
        <v>160</v>
      </c>
      <c r="E181" s="195" t="s">
        <v>1</v>
      </c>
      <c r="F181" s="196" t="s">
        <v>244</v>
      </c>
      <c r="H181" s="197">
        <v>431</v>
      </c>
      <c r="I181" s="198"/>
      <c r="L181" s="194"/>
      <c r="M181" s="199"/>
      <c r="N181" s="200"/>
      <c r="O181" s="200"/>
      <c r="P181" s="200"/>
      <c r="Q181" s="200"/>
      <c r="R181" s="200"/>
      <c r="S181" s="200"/>
      <c r="T181" s="201"/>
      <c r="AT181" s="195" t="s">
        <v>160</v>
      </c>
      <c r="AU181" s="195" t="s">
        <v>83</v>
      </c>
      <c r="AV181" s="12" t="s">
        <v>83</v>
      </c>
      <c r="AW181" s="12" t="s">
        <v>30</v>
      </c>
      <c r="AX181" s="12" t="s">
        <v>81</v>
      </c>
      <c r="AY181" s="195" t="s">
        <v>149</v>
      </c>
    </row>
    <row r="182" s="1" customFormat="1" ht="16.5" customHeight="1">
      <c r="B182" s="177"/>
      <c r="C182" s="211" t="s">
        <v>250</v>
      </c>
      <c r="D182" s="211" t="s">
        <v>223</v>
      </c>
      <c r="E182" s="212" t="s">
        <v>251</v>
      </c>
      <c r="F182" s="213" t="s">
        <v>252</v>
      </c>
      <c r="G182" s="214" t="s">
        <v>253</v>
      </c>
      <c r="H182" s="215">
        <v>5.3879999999999999</v>
      </c>
      <c r="I182" s="216"/>
      <c r="J182" s="217">
        <f>ROUND(I182*H182,2)</f>
        <v>0</v>
      </c>
      <c r="K182" s="213" t="s">
        <v>155</v>
      </c>
      <c r="L182" s="218"/>
      <c r="M182" s="219" t="s">
        <v>1</v>
      </c>
      <c r="N182" s="220" t="s">
        <v>38</v>
      </c>
      <c r="O182" s="73"/>
      <c r="P182" s="187">
        <f>O182*H182</f>
        <v>0</v>
      </c>
      <c r="Q182" s="187">
        <v>0.001</v>
      </c>
      <c r="R182" s="187">
        <f>Q182*H182</f>
        <v>0.0053880000000000004</v>
      </c>
      <c r="S182" s="187">
        <v>0</v>
      </c>
      <c r="T182" s="188">
        <f>S182*H182</f>
        <v>0</v>
      </c>
      <c r="AR182" s="189" t="s">
        <v>199</v>
      </c>
      <c r="AT182" s="189" t="s">
        <v>223</v>
      </c>
      <c r="AU182" s="189" t="s">
        <v>83</v>
      </c>
      <c r="AY182" s="18" t="s">
        <v>149</v>
      </c>
      <c r="BE182" s="190">
        <f>IF(N182="základní",J182,0)</f>
        <v>0</v>
      </c>
      <c r="BF182" s="190">
        <f>IF(N182="snížená",J182,0)</f>
        <v>0</v>
      </c>
      <c r="BG182" s="190">
        <f>IF(N182="zákl. přenesená",J182,0)</f>
        <v>0</v>
      </c>
      <c r="BH182" s="190">
        <f>IF(N182="sníž. přenesená",J182,0)</f>
        <v>0</v>
      </c>
      <c r="BI182" s="190">
        <f>IF(N182="nulová",J182,0)</f>
        <v>0</v>
      </c>
      <c r="BJ182" s="18" t="s">
        <v>81</v>
      </c>
      <c r="BK182" s="190">
        <f>ROUND(I182*H182,2)</f>
        <v>0</v>
      </c>
      <c r="BL182" s="18" t="s">
        <v>156</v>
      </c>
      <c r="BM182" s="189" t="s">
        <v>254</v>
      </c>
    </row>
    <row r="183" s="12" customFormat="1">
      <c r="B183" s="194"/>
      <c r="D183" s="191" t="s">
        <v>160</v>
      </c>
      <c r="E183" s="195" t="s">
        <v>1</v>
      </c>
      <c r="F183" s="196" t="s">
        <v>255</v>
      </c>
      <c r="H183" s="197">
        <v>5.3879999999999999</v>
      </c>
      <c r="I183" s="198"/>
      <c r="L183" s="194"/>
      <c r="M183" s="199"/>
      <c r="N183" s="200"/>
      <c r="O183" s="200"/>
      <c r="P183" s="200"/>
      <c r="Q183" s="200"/>
      <c r="R183" s="200"/>
      <c r="S183" s="200"/>
      <c r="T183" s="201"/>
      <c r="AT183" s="195" t="s">
        <v>160</v>
      </c>
      <c r="AU183" s="195" t="s">
        <v>83</v>
      </c>
      <c r="AV183" s="12" t="s">
        <v>83</v>
      </c>
      <c r="AW183" s="12" t="s">
        <v>30</v>
      </c>
      <c r="AX183" s="12" t="s">
        <v>81</v>
      </c>
      <c r="AY183" s="195" t="s">
        <v>149</v>
      </c>
    </row>
    <row r="184" s="1" customFormat="1" ht="24" customHeight="1">
      <c r="B184" s="177"/>
      <c r="C184" s="178" t="s">
        <v>256</v>
      </c>
      <c r="D184" s="178" t="s">
        <v>151</v>
      </c>
      <c r="E184" s="179" t="s">
        <v>257</v>
      </c>
      <c r="F184" s="180" t="s">
        <v>258</v>
      </c>
      <c r="G184" s="181" t="s">
        <v>154</v>
      </c>
      <c r="H184" s="182">
        <v>431</v>
      </c>
      <c r="I184" s="183"/>
      <c r="J184" s="184">
        <f>ROUND(I184*H184,2)</f>
        <v>0</v>
      </c>
      <c r="K184" s="180" t="s">
        <v>155</v>
      </c>
      <c r="L184" s="37"/>
      <c r="M184" s="185" t="s">
        <v>1</v>
      </c>
      <c r="N184" s="186" t="s">
        <v>38</v>
      </c>
      <c r="O184" s="73"/>
      <c r="P184" s="187">
        <f>O184*H184</f>
        <v>0</v>
      </c>
      <c r="Q184" s="187">
        <v>0</v>
      </c>
      <c r="R184" s="187">
        <f>Q184*H184</f>
        <v>0</v>
      </c>
      <c r="S184" s="187">
        <v>0</v>
      </c>
      <c r="T184" s="188">
        <f>S184*H184</f>
        <v>0</v>
      </c>
      <c r="AR184" s="189" t="s">
        <v>156</v>
      </c>
      <c r="AT184" s="189" t="s">
        <v>151</v>
      </c>
      <c r="AU184" s="189" t="s">
        <v>83</v>
      </c>
      <c r="AY184" s="18" t="s">
        <v>149</v>
      </c>
      <c r="BE184" s="190">
        <f>IF(N184="základní",J184,0)</f>
        <v>0</v>
      </c>
      <c r="BF184" s="190">
        <f>IF(N184="snížená",J184,0)</f>
        <v>0</v>
      </c>
      <c r="BG184" s="190">
        <f>IF(N184="zákl. přenesená",J184,0)</f>
        <v>0</v>
      </c>
      <c r="BH184" s="190">
        <f>IF(N184="sníž. přenesená",J184,0)</f>
        <v>0</v>
      </c>
      <c r="BI184" s="190">
        <f>IF(N184="nulová",J184,0)</f>
        <v>0</v>
      </c>
      <c r="BJ184" s="18" t="s">
        <v>81</v>
      </c>
      <c r="BK184" s="190">
        <f>ROUND(I184*H184,2)</f>
        <v>0</v>
      </c>
      <c r="BL184" s="18" t="s">
        <v>156</v>
      </c>
      <c r="BM184" s="189" t="s">
        <v>259</v>
      </c>
    </row>
    <row r="185" s="1" customFormat="1">
      <c r="B185" s="37"/>
      <c r="D185" s="191" t="s">
        <v>158</v>
      </c>
      <c r="F185" s="192" t="s">
        <v>260</v>
      </c>
      <c r="I185" s="118"/>
      <c r="L185" s="37"/>
      <c r="M185" s="193"/>
      <c r="N185" s="73"/>
      <c r="O185" s="73"/>
      <c r="P185" s="73"/>
      <c r="Q185" s="73"/>
      <c r="R185" s="73"/>
      <c r="S185" s="73"/>
      <c r="T185" s="74"/>
      <c r="AT185" s="18" t="s">
        <v>158</v>
      </c>
      <c r="AU185" s="18" t="s">
        <v>83</v>
      </c>
    </row>
    <row r="186" s="12" customFormat="1">
      <c r="B186" s="194"/>
      <c r="D186" s="191" t="s">
        <v>160</v>
      </c>
      <c r="E186" s="195" t="s">
        <v>1</v>
      </c>
      <c r="F186" s="196" t="s">
        <v>244</v>
      </c>
      <c r="H186" s="197">
        <v>431</v>
      </c>
      <c r="I186" s="198"/>
      <c r="L186" s="194"/>
      <c r="M186" s="199"/>
      <c r="N186" s="200"/>
      <c r="O186" s="200"/>
      <c r="P186" s="200"/>
      <c r="Q186" s="200"/>
      <c r="R186" s="200"/>
      <c r="S186" s="200"/>
      <c r="T186" s="201"/>
      <c r="AT186" s="195" t="s">
        <v>160</v>
      </c>
      <c r="AU186" s="195" t="s">
        <v>83</v>
      </c>
      <c r="AV186" s="12" t="s">
        <v>83</v>
      </c>
      <c r="AW186" s="12" t="s">
        <v>30</v>
      </c>
      <c r="AX186" s="12" t="s">
        <v>81</v>
      </c>
      <c r="AY186" s="195" t="s">
        <v>149</v>
      </c>
    </row>
    <row r="187" s="1" customFormat="1" ht="24" customHeight="1">
      <c r="B187" s="177"/>
      <c r="C187" s="178" t="s">
        <v>261</v>
      </c>
      <c r="D187" s="178" t="s">
        <v>151</v>
      </c>
      <c r="E187" s="179" t="s">
        <v>262</v>
      </c>
      <c r="F187" s="180" t="s">
        <v>263</v>
      </c>
      <c r="G187" s="181" t="s">
        <v>154</v>
      </c>
      <c r="H187" s="182">
        <v>2363.4000000000001</v>
      </c>
      <c r="I187" s="183"/>
      <c r="J187" s="184">
        <f>ROUND(I187*H187,2)</f>
        <v>0</v>
      </c>
      <c r="K187" s="180" t="s">
        <v>155</v>
      </c>
      <c r="L187" s="37"/>
      <c r="M187" s="185" t="s">
        <v>1</v>
      </c>
      <c r="N187" s="186" t="s">
        <v>38</v>
      </c>
      <c r="O187" s="73"/>
      <c r="P187" s="187">
        <f>O187*H187</f>
        <v>0</v>
      </c>
      <c r="Q187" s="187">
        <v>0</v>
      </c>
      <c r="R187" s="187">
        <f>Q187*H187</f>
        <v>0</v>
      </c>
      <c r="S187" s="187">
        <v>0</v>
      </c>
      <c r="T187" s="188">
        <f>S187*H187</f>
        <v>0</v>
      </c>
      <c r="AR187" s="189" t="s">
        <v>156</v>
      </c>
      <c r="AT187" s="189" t="s">
        <v>151</v>
      </c>
      <c r="AU187" s="189" t="s">
        <v>83</v>
      </c>
      <c r="AY187" s="18" t="s">
        <v>149</v>
      </c>
      <c r="BE187" s="190">
        <f>IF(N187="základní",J187,0)</f>
        <v>0</v>
      </c>
      <c r="BF187" s="190">
        <f>IF(N187="snížená",J187,0)</f>
        <v>0</v>
      </c>
      <c r="BG187" s="190">
        <f>IF(N187="zákl. přenesená",J187,0)</f>
        <v>0</v>
      </c>
      <c r="BH187" s="190">
        <f>IF(N187="sníž. přenesená",J187,0)</f>
        <v>0</v>
      </c>
      <c r="BI187" s="190">
        <f>IF(N187="nulová",J187,0)</f>
        <v>0</v>
      </c>
      <c r="BJ187" s="18" t="s">
        <v>81</v>
      </c>
      <c r="BK187" s="190">
        <f>ROUND(I187*H187,2)</f>
        <v>0</v>
      </c>
      <c r="BL187" s="18" t="s">
        <v>156</v>
      </c>
      <c r="BM187" s="189" t="s">
        <v>264</v>
      </c>
    </row>
    <row r="188" s="1" customFormat="1">
      <c r="B188" s="37"/>
      <c r="D188" s="191" t="s">
        <v>158</v>
      </c>
      <c r="F188" s="192" t="s">
        <v>260</v>
      </c>
      <c r="I188" s="118"/>
      <c r="L188" s="37"/>
      <c r="M188" s="193"/>
      <c r="N188" s="73"/>
      <c r="O188" s="73"/>
      <c r="P188" s="73"/>
      <c r="Q188" s="73"/>
      <c r="R188" s="73"/>
      <c r="S188" s="73"/>
      <c r="T188" s="74"/>
      <c r="AT188" s="18" t="s">
        <v>158</v>
      </c>
      <c r="AU188" s="18" t="s">
        <v>83</v>
      </c>
    </row>
    <row r="189" s="12" customFormat="1">
      <c r="B189" s="194"/>
      <c r="D189" s="191" t="s">
        <v>160</v>
      </c>
      <c r="E189" s="195" t="s">
        <v>1</v>
      </c>
      <c r="F189" s="196" t="s">
        <v>265</v>
      </c>
      <c r="H189" s="197">
        <v>2145</v>
      </c>
      <c r="I189" s="198"/>
      <c r="L189" s="194"/>
      <c r="M189" s="199"/>
      <c r="N189" s="200"/>
      <c r="O189" s="200"/>
      <c r="P189" s="200"/>
      <c r="Q189" s="200"/>
      <c r="R189" s="200"/>
      <c r="S189" s="200"/>
      <c r="T189" s="201"/>
      <c r="AT189" s="195" t="s">
        <v>160</v>
      </c>
      <c r="AU189" s="195" t="s">
        <v>83</v>
      </c>
      <c r="AV189" s="12" t="s">
        <v>83</v>
      </c>
      <c r="AW189" s="12" t="s">
        <v>30</v>
      </c>
      <c r="AX189" s="12" t="s">
        <v>73</v>
      </c>
      <c r="AY189" s="195" t="s">
        <v>149</v>
      </c>
    </row>
    <row r="190" s="12" customFormat="1">
      <c r="B190" s="194"/>
      <c r="D190" s="191" t="s">
        <v>160</v>
      </c>
      <c r="E190" s="195" t="s">
        <v>1</v>
      </c>
      <c r="F190" s="196" t="s">
        <v>266</v>
      </c>
      <c r="H190" s="197">
        <v>218.40000000000001</v>
      </c>
      <c r="I190" s="198"/>
      <c r="L190" s="194"/>
      <c r="M190" s="199"/>
      <c r="N190" s="200"/>
      <c r="O190" s="200"/>
      <c r="P190" s="200"/>
      <c r="Q190" s="200"/>
      <c r="R190" s="200"/>
      <c r="S190" s="200"/>
      <c r="T190" s="201"/>
      <c r="AT190" s="195" t="s">
        <v>160</v>
      </c>
      <c r="AU190" s="195" t="s">
        <v>83</v>
      </c>
      <c r="AV190" s="12" t="s">
        <v>83</v>
      </c>
      <c r="AW190" s="12" t="s">
        <v>30</v>
      </c>
      <c r="AX190" s="12" t="s">
        <v>73</v>
      </c>
      <c r="AY190" s="195" t="s">
        <v>149</v>
      </c>
    </row>
    <row r="191" s="13" customFormat="1">
      <c r="B191" s="202"/>
      <c r="D191" s="191" t="s">
        <v>160</v>
      </c>
      <c r="E191" s="203" t="s">
        <v>1</v>
      </c>
      <c r="F191" s="204" t="s">
        <v>187</v>
      </c>
      <c r="H191" s="205">
        <v>2363.4000000000001</v>
      </c>
      <c r="I191" s="206"/>
      <c r="L191" s="202"/>
      <c r="M191" s="207"/>
      <c r="N191" s="208"/>
      <c r="O191" s="208"/>
      <c r="P191" s="208"/>
      <c r="Q191" s="208"/>
      <c r="R191" s="208"/>
      <c r="S191" s="208"/>
      <c r="T191" s="209"/>
      <c r="AT191" s="203" t="s">
        <v>160</v>
      </c>
      <c r="AU191" s="203" t="s">
        <v>83</v>
      </c>
      <c r="AV191" s="13" t="s">
        <v>156</v>
      </c>
      <c r="AW191" s="13" t="s">
        <v>30</v>
      </c>
      <c r="AX191" s="13" t="s">
        <v>81</v>
      </c>
      <c r="AY191" s="203" t="s">
        <v>149</v>
      </c>
    </row>
    <row r="192" s="11" customFormat="1" ht="22.8" customHeight="1">
      <c r="B192" s="164"/>
      <c r="D192" s="165" t="s">
        <v>72</v>
      </c>
      <c r="E192" s="175" t="s">
        <v>83</v>
      </c>
      <c r="F192" s="175" t="s">
        <v>267</v>
      </c>
      <c r="I192" s="167"/>
      <c r="J192" s="176">
        <f>BK192</f>
        <v>0</v>
      </c>
      <c r="L192" s="164"/>
      <c r="M192" s="169"/>
      <c r="N192" s="170"/>
      <c r="O192" s="170"/>
      <c r="P192" s="171">
        <f>SUM(P193:P200)</f>
        <v>0</v>
      </c>
      <c r="Q192" s="170"/>
      <c r="R192" s="171">
        <f>SUM(R193:R200)</f>
        <v>2.0406</v>
      </c>
      <c r="S192" s="170"/>
      <c r="T192" s="172">
        <f>SUM(T193:T200)</f>
        <v>0</v>
      </c>
      <c r="AR192" s="165" t="s">
        <v>81</v>
      </c>
      <c r="AT192" s="173" t="s">
        <v>72</v>
      </c>
      <c r="AU192" s="173" t="s">
        <v>81</v>
      </c>
      <c r="AY192" s="165" t="s">
        <v>149</v>
      </c>
      <c r="BK192" s="174">
        <f>SUM(BK193:BK200)</f>
        <v>0</v>
      </c>
    </row>
    <row r="193" s="1" customFormat="1" ht="36" customHeight="1">
      <c r="B193" s="177"/>
      <c r="C193" s="178" t="s">
        <v>268</v>
      </c>
      <c r="D193" s="178" t="s">
        <v>151</v>
      </c>
      <c r="E193" s="179" t="s">
        <v>269</v>
      </c>
      <c r="F193" s="180" t="s">
        <v>270</v>
      </c>
      <c r="G193" s="181" t="s">
        <v>154</v>
      </c>
      <c r="H193" s="182">
        <v>1432</v>
      </c>
      <c r="I193" s="183"/>
      <c r="J193" s="184">
        <f>ROUND(I193*H193,2)</f>
        <v>0</v>
      </c>
      <c r="K193" s="180" t="s">
        <v>155</v>
      </c>
      <c r="L193" s="37"/>
      <c r="M193" s="185" t="s">
        <v>1</v>
      </c>
      <c r="N193" s="186" t="s">
        <v>38</v>
      </c>
      <c r="O193" s="73"/>
      <c r="P193" s="187">
        <f>O193*H193</f>
        <v>0</v>
      </c>
      <c r="Q193" s="187">
        <v>0.00017000000000000001</v>
      </c>
      <c r="R193" s="187">
        <f>Q193*H193</f>
        <v>0.24344000000000002</v>
      </c>
      <c r="S193" s="187">
        <v>0</v>
      </c>
      <c r="T193" s="188">
        <f>S193*H193</f>
        <v>0</v>
      </c>
      <c r="AR193" s="189" t="s">
        <v>156</v>
      </c>
      <c r="AT193" s="189" t="s">
        <v>151</v>
      </c>
      <c r="AU193" s="189" t="s">
        <v>83</v>
      </c>
      <c r="AY193" s="18" t="s">
        <v>149</v>
      </c>
      <c r="BE193" s="190">
        <f>IF(N193="základní",J193,0)</f>
        <v>0</v>
      </c>
      <c r="BF193" s="190">
        <f>IF(N193="snížená",J193,0)</f>
        <v>0</v>
      </c>
      <c r="BG193" s="190">
        <f>IF(N193="zákl. přenesená",J193,0)</f>
        <v>0</v>
      </c>
      <c r="BH193" s="190">
        <f>IF(N193="sníž. přenesená",J193,0)</f>
        <v>0</v>
      </c>
      <c r="BI193" s="190">
        <f>IF(N193="nulová",J193,0)</f>
        <v>0</v>
      </c>
      <c r="BJ193" s="18" t="s">
        <v>81</v>
      </c>
      <c r="BK193" s="190">
        <f>ROUND(I193*H193,2)</f>
        <v>0</v>
      </c>
      <c r="BL193" s="18" t="s">
        <v>156</v>
      </c>
      <c r="BM193" s="189" t="s">
        <v>271</v>
      </c>
    </row>
    <row r="194" s="1" customFormat="1">
      <c r="B194" s="37"/>
      <c r="D194" s="191" t="s">
        <v>158</v>
      </c>
      <c r="F194" s="192" t="s">
        <v>272</v>
      </c>
      <c r="I194" s="118"/>
      <c r="L194" s="37"/>
      <c r="M194" s="193"/>
      <c r="N194" s="73"/>
      <c r="O194" s="73"/>
      <c r="P194" s="73"/>
      <c r="Q194" s="73"/>
      <c r="R194" s="73"/>
      <c r="S194" s="73"/>
      <c r="T194" s="74"/>
      <c r="AT194" s="18" t="s">
        <v>158</v>
      </c>
      <c r="AU194" s="18" t="s">
        <v>83</v>
      </c>
    </row>
    <row r="195" s="12" customFormat="1">
      <c r="B195" s="194"/>
      <c r="D195" s="191" t="s">
        <v>160</v>
      </c>
      <c r="E195" s="195" t="s">
        <v>1</v>
      </c>
      <c r="F195" s="196" t="s">
        <v>273</v>
      </c>
      <c r="H195" s="197">
        <v>1432</v>
      </c>
      <c r="I195" s="198"/>
      <c r="L195" s="194"/>
      <c r="M195" s="199"/>
      <c r="N195" s="200"/>
      <c r="O195" s="200"/>
      <c r="P195" s="200"/>
      <c r="Q195" s="200"/>
      <c r="R195" s="200"/>
      <c r="S195" s="200"/>
      <c r="T195" s="201"/>
      <c r="AT195" s="195" t="s">
        <v>160</v>
      </c>
      <c r="AU195" s="195" t="s">
        <v>83</v>
      </c>
      <c r="AV195" s="12" t="s">
        <v>83</v>
      </c>
      <c r="AW195" s="12" t="s">
        <v>30</v>
      </c>
      <c r="AX195" s="12" t="s">
        <v>81</v>
      </c>
      <c r="AY195" s="195" t="s">
        <v>149</v>
      </c>
    </row>
    <row r="196" s="1" customFormat="1" ht="16.5" customHeight="1">
      <c r="B196" s="177"/>
      <c r="C196" s="211" t="s">
        <v>7</v>
      </c>
      <c r="D196" s="211" t="s">
        <v>223</v>
      </c>
      <c r="E196" s="212" t="s">
        <v>274</v>
      </c>
      <c r="F196" s="213" t="s">
        <v>275</v>
      </c>
      <c r="G196" s="214" t="s">
        <v>154</v>
      </c>
      <c r="H196" s="215">
        <v>1432</v>
      </c>
      <c r="I196" s="216"/>
      <c r="J196" s="217">
        <f>ROUND(I196*H196,2)</f>
        <v>0</v>
      </c>
      <c r="K196" s="213" t="s">
        <v>155</v>
      </c>
      <c r="L196" s="218"/>
      <c r="M196" s="219" t="s">
        <v>1</v>
      </c>
      <c r="N196" s="220" t="s">
        <v>38</v>
      </c>
      <c r="O196" s="73"/>
      <c r="P196" s="187">
        <f>O196*H196</f>
        <v>0</v>
      </c>
      <c r="Q196" s="187">
        <v>0.00029999999999999997</v>
      </c>
      <c r="R196" s="187">
        <f>Q196*H196</f>
        <v>0.42959999999999998</v>
      </c>
      <c r="S196" s="187">
        <v>0</v>
      </c>
      <c r="T196" s="188">
        <f>S196*H196</f>
        <v>0</v>
      </c>
      <c r="AR196" s="189" t="s">
        <v>199</v>
      </c>
      <c r="AT196" s="189" t="s">
        <v>223</v>
      </c>
      <c r="AU196" s="189" t="s">
        <v>83</v>
      </c>
      <c r="AY196" s="18" t="s">
        <v>149</v>
      </c>
      <c r="BE196" s="190">
        <f>IF(N196="základní",J196,0)</f>
        <v>0</v>
      </c>
      <c r="BF196" s="190">
        <f>IF(N196="snížená",J196,0)</f>
        <v>0</v>
      </c>
      <c r="BG196" s="190">
        <f>IF(N196="zákl. přenesená",J196,0)</f>
        <v>0</v>
      </c>
      <c r="BH196" s="190">
        <f>IF(N196="sníž. přenesená",J196,0)</f>
        <v>0</v>
      </c>
      <c r="BI196" s="190">
        <f>IF(N196="nulová",J196,0)</f>
        <v>0</v>
      </c>
      <c r="BJ196" s="18" t="s">
        <v>81</v>
      </c>
      <c r="BK196" s="190">
        <f>ROUND(I196*H196,2)</f>
        <v>0</v>
      </c>
      <c r="BL196" s="18" t="s">
        <v>156</v>
      </c>
      <c r="BM196" s="189" t="s">
        <v>276</v>
      </c>
    </row>
    <row r="197" s="12" customFormat="1">
      <c r="B197" s="194"/>
      <c r="D197" s="191" t="s">
        <v>160</v>
      </c>
      <c r="E197" s="195" t="s">
        <v>1</v>
      </c>
      <c r="F197" s="196" t="s">
        <v>277</v>
      </c>
      <c r="H197" s="197">
        <v>1432</v>
      </c>
      <c r="I197" s="198"/>
      <c r="L197" s="194"/>
      <c r="M197" s="199"/>
      <c r="N197" s="200"/>
      <c r="O197" s="200"/>
      <c r="P197" s="200"/>
      <c r="Q197" s="200"/>
      <c r="R197" s="200"/>
      <c r="S197" s="200"/>
      <c r="T197" s="201"/>
      <c r="AT197" s="195" t="s">
        <v>160</v>
      </c>
      <c r="AU197" s="195" t="s">
        <v>83</v>
      </c>
      <c r="AV197" s="12" t="s">
        <v>83</v>
      </c>
      <c r="AW197" s="12" t="s">
        <v>30</v>
      </c>
      <c r="AX197" s="12" t="s">
        <v>81</v>
      </c>
      <c r="AY197" s="195" t="s">
        <v>149</v>
      </c>
    </row>
    <row r="198" s="1" customFormat="1" ht="24" customHeight="1">
      <c r="B198" s="177"/>
      <c r="C198" s="178" t="s">
        <v>278</v>
      </c>
      <c r="D198" s="178" t="s">
        <v>151</v>
      </c>
      <c r="E198" s="179" t="s">
        <v>279</v>
      </c>
      <c r="F198" s="180" t="s">
        <v>280</v>
      </c>
      <c r="G198" s="181" t="s">
        <v>281</v>
      </c>
      <c r="H198" s="182">
        <v>716</v>
      </c>
      <c r="I198" s="183"/>
      <c r="J198" s="184">
        <f>ROUND(I198*H198,2)</f>
        <v>0</v>
      </c>
      <c r="K198" s="180" t="s">
        <v>155</v>
      </c>
      <c r="L198" s="37"/>
      <c r="M198" s="185" t="s">
        <v>1</v>
      </c>
      <c r="N198" s="186" t="s">
        <v>38</v>
      </c>
      <c r="O198" s="73"/>
      <c r="P198" s="187">
        <f>O198*H198</f>
        <v>0</v>
      </c>
      <c r="Q198" s="187">
        <v>0.00191</v>
      </c>
      <c r="R198" s="187">
        <f>Q198*H198</f>
        <v>1.3675600000000001</v>
      </c>
      <c r="S198" s="187">
        <v>0</v>
      </c>
      <c r="T198" s="188">
        <f>S198*H198</f>
        <v>0</v>
      </c>
      <c r="AR198" s="189" t="s">
        <v>156</v>
      </c>
      <c r="AT198" s="189" t="s">
        <v>151</v>
      </c>
      <c r="AU198" s="189" t="s">
        <v>83</v>
      </c>
      <c r="AY198" s="18" t="s">
        <v>149</v>
      </c>
      <c r="BE198" s="190">
        <f>IF(N198="základní",J198,0)</f>
        <v>0</v>
      </c>
      <c r="BF198" s="190">
        <f>IF(N198="snížená",J198,0)</f>
        <v>0</v>
      </c>
      <c r="BG198" s="190">
        <f>IF(N198="zákl. přenesená",J198,0)</f>
        <v>0</v>
      </c>
      <c r="BH198" s="190">
        <f>IF(N198="sníž. přenesená",J198,0)</f>
        <v>0</v>
      </c>
      <c r="BI198" s="190">
        <f>IF(N198="nulová",J198,0)</f>
        <v>0</v>
      </c>
      <c r="BJ198" s="18" t="s">
        <v>81</v>
      </c>
      <c r="BK198" s="190">
        <f>ROUND(I198*H198,2)</f>
        <v>0</v>
      </c>
      <c r="BL198" s="18" t="s">
        <v>156</v>
      </c>
      <c r="BM198" s="189" t="s">
        <v>282</v>
      </c>
    </row>
    <row r="199" s="1" customFormat="1">
      <c r="B199" s="37"/>
      <c r="D199" s="191" t="s">
        <v>158</v>
      </c>
      <c r="F199" s="192" t="s">
        <v>283</v>
      </c>
      <c r="I199" s="118"/>
      <c r="L199" s="37"/>
      <c r="M199" s="193"/>
      <c r="N199" s="73"/>
      <c r="O199" s="73"/>
      <c r="P199" s="73"/>
      <c r="Q199" s="73"/>
      <c r="R199" s="73"/>
      <c r="S199" s="73"/>
      <c r="T199" s="74"/>
      <c r="AT199" s="18" t="s">
        <v>158</v>
      </c>
      <c r="AU199" s="18" t="s">
        <v>83</v>
      </c>
    </row>
    <row r="200" s="12" customFormat="1">
      <c r="B200" s="194"/>
      <c r="D200" s="191" t="s">
        <v>160</v>
      </c>
      <c r="E200" s="195" t="s">
        <v>1</v>
      </c>
      <c r="F200" s="196" t="s">
        <v>284</v>
      </c>
      <c r="H200" s="197">
        <v>716</v>
      </c>
      <c r="I200" s="198"/>
      <c r="L200" s="194"/>
      <c r="M200" s="199"/>
      <c r="N200" s="200"/>
      <c r="O200" s="200"/>
      <c r="P200" s="200"/>
      <c r="Q200" s="200"/>
      <c r="R200" s="200"/>
      <c r="S200" s="200"/>
      <c r="T200" s="201"/>
      <c r="AT200" s="195" t="s">
        <v>160</v>
      </c>
      <c r="AU200" s="195" t="s">
        <v>83</v>
      </c>
      <c r="AV200" s="12" t="s">
        <v>83</v>
      </c>
      <c r="AW200" s="12" t="s">
        <v>30</v>
      </c>
      <c r="AX200" s="12" t="s">
        <v>81</v>
      </c>
      <c r="AY200" s="195" t="s">
        <v>149</v>
      </c>
    </row>
    <row r="201" s="11" customFormat="1" ht="22.8" customHeight="1">
      <c r="B201" s="164"/>
      <c r="D201" s="165" t="s">
        <v>72</v>
      </c>
      <c r="E201" s="175" t="s">
        <v>156</v>
      </c>
      <c r="F201" s="175" t="s">
        <v>285</v>
      </c>
      <c r="I201" s="167"/>
      <c r="J201" s="176">
        <f>BK201</f>
        <v>0</v>
      </c>
      <c r="L201" s="164"/>
      <c r="M201" s="169"/>
      <c r="N201" s="170"/>
      <c r="O201" s="170"/>
      <c r="P201" s="171">
        <f>SUM(P202:P204)</f>
        <v>0</v>
      </c>
      <c r="Q201" s="170"/>
      <c r="R201" s="171">
        <f>SUM(R202:R204)</f>
        <v>315.75599999999997</v>
      </c>
      <c r="S201" s="170"/>
      <c r="T201" s="172">
        <f>SUM(T202:T204)</f>
        <v>0</v>
      </c>
      <c r="AR201" s="165" t="s">
        <v>81</v>
      </c>
      <c r="AT201" s="173" t="s">
        <v>72</v>
      </c>
      <c r="AU201" s="173" t="s">
        <v>81</v>
      </c>
      <c r="AY201" s="165" t="s">
        <v>149</v>
      </c>
      <c r="BK201" s="174">
        <f>SUM(BK202:BK204)</f>
        <v>0</v>
      </c>
    </row>
    <row r="202" s="1" customFormat="1" ht="36" customHeight="1">
      <c r="B202" s="177"/>
      <c r="C202" s="178" t="s">
        <v>286</v>
      </c>
      <c r="D202" s="178" t="s">
        <v>151</v>
      </c>
      <c r="E202" s="179" t="s">
        <v>287</v>
      </c>
      <c r="F202" s="180" t="s">
        <v>288</v>
      </c>
      <c r="G202" s="181" t="s">
        <v>174</v>
      </c>
      <c r="H202" s="182">
        <v>143.19999999999999</v>
      </c>
      <c r="I202" s="183"/>
      <c r="J202" s="184">
        <f>ROUND(I202*H202,2)</f>
        <v>0</v>
      </c>
      <c r="K202" s="180" t="s">
        <v>155</v>
      </c>
      <c r="L202" s="37"/>
      <c r="M202" s="185" t="s">
        <v>1</v>
      </c>
      <c r="N202" s="186" t="s">
        <v>38</v>
      </c>
      <c r="O202" s="73"/>
      <c r="P202" s="187">
        <f>O202*H202</f>
        <v>0</v>
      </c>
      <c r="Q202" s="187">
        <v>2.2050000000000001</v>
      </c>
      <c r="R202" s="187">
        <f>Q202*H202</f>
        <v>315.75599999999997</v>
      </c>
      <c r="S202" s="187">
        <v>0</v>
      </c>
      <c r="T202" s="188">
        <f>S202*H202</f>
        <v>0</v>
      </c>
      <c r="AR202" s="189" t="s">
        <v>156</v>
      </c>
      <c r="AT202" s="189" t="s">
        <v>151</v>
      </c>
      <c r="AU202" s="189" t="s">
        <v>83</v>
      </c>
      <c r="AY202" s="18" t="s">
        <v>149</v>
      </c>
      <c r="BE202" s="190">
        <f>IF(N202="základní",J202,0)</f>
        <v>0</v>
      </c>
      <c r="BF202" s="190">
        <f>IF(N202="snížená",J202,0)</f>
        <v>0</v>
      </c>
      <c r="BG202" s="190">
        <f>IF(N202="zákl. přenesená",J202,0)</f>
        <v>0</v>
      </c>
      <c r="BH202" s="190">
        <f>IF(N202="sníž. přenesená",J202,0)</f>
        <v>0</v>
      </c>
      <c r="BI202" s="190">
        <f>IF(N202="nulová",J202,0)</f>
        <v>0</v>
      </c>
      <c r="BJ202" s="18" t="s">
        <v>81</v>
      </c>
      <c r="BK202" s="190">
        <f>ROUND(I202*H202,2)</f>
        <v>0</v>
      </c>
      <c r="BL202" s="18" t="s">
        <v>156</v>
      </c>
      <c r="BM202" s="189" t="s">
        <v>289</v>
      </c>
    </row>
    <row r="203" s="1" customFormat="1">
      <c r="B203" s="37"/>
      <c r="D203" s="191" t="s">
        <v>158</v>
      </c>
      <c r="F203" s="192" t="s">
        <v>290</v>
      </c>
      <c r="I203" s="118"/>
      <c r="L203" s="37"/>
      <c r="M203" s="193"/>
      <c r="N203" s="73"/>
      <c r="O203" s="73"/>
      <c r="P203" s="73"/>
      <c r="Q203" s="73"/>
      <c r="R203" s="73"/>
      <c r="S203" s="73"/>
      <c r="T203" s="74"/>
      <c r="AT203" s="18" t="s">
        <v>158</v>
      </c>
      <c r="AU203" s="18" t="s">
        <v>83</v>
      </c>
    </row>
    <row r="204" s="12" customFormat="1">
      <c r="B204" s="194"/>
      <c r="D204" s="191" t="s">
        <v>160</v>
      </c>
      <c r="E204" s="195" t="s">
        <v>1</v>
      </c>
      <c r="F204" s="196" t="s">
        <v>291</v>
      </c>
      <c r="H204" s="197">
        <v>143.19999999999999</v>
      </c>
      <c r="I204" s="198"/>
      <c r="L204" s="194"/>
      <c r="M204" s="199"/>
      <c r="N204" s="200"/>
      <c r="O204" s="200"/>
      <c r="P204" s="200"/>
      <c r="Q204" s="200"/>
      <c r="R204" s="200"/>
      <c r="S204" s="200"/>
      <c r="T204" s="201"/>
      <c r="AT204" s="195" t="s">
        <v>160</v>
      </c>
      <c r="AU204" s="195" t="s">
        <v>83</v>
      </c>
      <c r="AV204" s="12" t="s">
        <v>83</v>
      </c>
      <c r="AW204" s="12" t="s">
        <v>30</v>
      </c>
      <c r="AX204" s="12" t="s">
        <v>81</v>
      </c>
      <c r="AY204" s="195" t="s">
        <v>149</v>
      </c>
    </row>
    <row r="205" s="11" customFormat="1" ht="22.8" customHeight="1">
      <c r="B205" s="164"/>
      <c r="D205" s="165" t="s">
        <v>72</v>
      </c>
      <c r="E205" s="175" t="s">
        <v>178</v>
      </c>
      <c r="F205" s="175" t="s">
        <v>292</v>
      </c>
      <c r="I205" s="167"/>
      <c r="J205" s="176">
        <f>BK205</f>
        <v>0</v>
      </c>
      <c r="L205" s="164"/>
      <c r="M205" s="169"/>
      <c r="N205" s="170"/>
      <c r="O205" s="170"/>
      <c r="P205" s="171">
        <f>SUM(P206:P239)</f>
        <v>0</v>
      </c>
      <c r="Q205" s="170"/>
      <c r="R205" s="171">
        <f>SUM(R206:R239)</f>
        <v>3122.8789200000006</v>
      </c>
      <c r="S205" s="170"/>
      <c r="T205" s="172">
        <f>SUM(T206:T239)</f>
        <v>0</v>
      </c>
      <c r="AR205" s="165" t="s">
        <v>81</v>
      </c>
      <c r="AT205" s="173" t="s">
        <v>72</v>
      </c>
      <c r="AU205" s="173" t="s">
        <v>81</v>
      </c>
      <c r="AY205" s="165" t="s">
        <v>149</v>
      </c>
      <c r="BK205" s="174">
        <f>SUM(BK206:BK239)</f>
        <v>0</v>
      </c>
    </row>
    <row r="206" s="1" customFormat="1" ht="24" customHeight="1">
      <c r="B206" s="177"/>
      <c r="C206" s="178" t="s">
        <v>293</v>
      </c>
      <c r="D206" s="178" t="s">
        <v>151</v>
      </c>
      <c r="E206" s="179" t="s">
        <v>294</v>
      </c>
      <c r="F206" s="180" t="s">
        <v>295</v>
      </c>
      <c r="G206" s="181" t="s">
        <v>154</v>
      </c>
      <c r="H206" s="182">
        <v>2363.4000000000001</v>
      </c>
      <c r="I206" s="183"/>
      <c r="J206" s="184">
        <f>ROUND(I206*H206,2)</f>
        <v>0</v>
      </c>
      <c r="K206" s="180" t="s">
        <v>155</v>
      </c>
      <c r="L206" s="37"/>
      <c r="M206" s="185" t="s">
        <v>1</v>
      </c>
      <c r="N206" s="186" t="s">
        <v>38</v>
      </c>
      <c r="O206" s="73"/>
      <c r="P206" s="187">
        <f>O206*H206</f>
        <v>0</v>
      </c>
      <c r="Q206" s="187">
        <v>0.378</v>
      </c>
      <c r="R206" s="187">
        <f>Q206*H206</f>
        <v>893.36520000000007</v>
      </c>
      <c r="S206" s="187">
        <v>0</v>
      </c>
      <c r="T206" s="188">
        <f>S206*H206</f>
        <v>0</v>
      </c>
      <c r="AR206" s="189" t="s">
        <v>156</v>
      </c>
      <c r="AT206" s="189" t="s">
        <v>151</v>
      </c>
      <c r="AU206" s="189" t="s">
        <v>83</v>
      </c>
      <c r="AY206" s="18" t="s">
        <v>149</v>
      </c>
      <c r="BE206" s="190">
        <f>IF(N206="základní",J206,0)</f>
        <v>0</v>
      </c>
      <c r="BF206" s="190">
        <f>IF(N206="snížená",J206,0)</f>
        <v>0</v>
      </c>
      <c r="BG206" s="190">
        <f>IF(N206="zákl. přenesená",J206,0)</f>
        <v>0</v>
      </c>
      <c r="BH206" s="190">
        <f>IF(N206="sníž. přenesená",J206,0)</f>
        <v>0</v>
      </c>
      <c r="BI206" s="190">
        <f>IF(N206="nulová",J206,0)</f>
        <v>0</v>
      </c>
      <c r="BJ206" s="18" t="s">
        <v>81</v>
      </c>
      <c r="BK206" s="190">
        <f>ROUND(I206*H206,2)</f>
        <v>0</v>
      </c>
      <c r="BL206" s="18" t="s">
        <v>156</v>
      </c>
      <c r="BM206" s="189" t="s">
        <v>296</v>
      </c>
    </row>
    <row r="207" s="12" customFormat="1">
      <c r="B207" s="194"/>
      <c r="D207" s="191" t="s">
        <v>160</v>
      </c>
      <c r="E207" s="195" t="s">
        <v>1</v>
      </c>
      <c r="F207" s="196" t="s">
        <v>265</v>
      </c>
      <c r="H207" s="197">
        <v>2145</v>
      </c>
      <c r="I207" s="198"/>
      <c r="L207" s="194"/>
      <c r="M207" s="199"/>
      <c r="N207" s="200"/>
      <c r="O207" s="200"/>
      <c r="P207" s="200"/>
      <c r="Q207" s="200"/>
      <c r="R207" s="200"/>
      <c r="S207" s="200"/>
      <c r="T207" s="201"/>
      <c r="AT207" s="195" t="s">
        <v>160</v>
      </c>
      <c r="AU207" s="195" t="s">
        <v>83</v>
      </c>
      <c r="AV207" s="12" t="s">
        <v>83</v>
      </c>
      <c r="AW207" s="12" t="s">
        <v>30</v>
      </c>
      <c r="AX207" s="12" t="s">
        <v>73</v>
      </c>
      <c r="AY207" s="195" t="s">
        <v>149</v>
      </c>
    </row>
    <row r="208" s="12" customFormat="1">
      <c r="B208" s="194"/>
      <c r="D208" s="191" t="s">
        <v>160</v>
      </c>
      <c r="E208" s="195" t="s">
        <v>1</v>
      </c>
      <c r="F208" s="196" t="s">
        <v>266</v>
      </c>
      <c r="H208" s="197">
        <v>218.40000000000001</v>
      </c>
      <c r="I208" s="198"/>
      <c r="L208" s="194"/>
      <c r="M208" s="199"/>
      <c r="N208" s="200"/>
      <c r="O208" s="200"/>
      <c r="P208" s="200"/>
      <c r="Q208" s="200"/>
      <c r="R208" s="200"/>
      <c r="S208" s="200"/>
      <c r="T208" s="201"/>
      <c r="AT208" s="195" t="s">
        <v>160</v>
      </c>
      <c r="AU208" s="195" t="s">
        <v>83</v>
      </c>
      <c r="AV208" s="12" t="s">
        <v>83</v>
      </c>
      <c r="AW208" s="12" t="s">
        <v>30</v>
      </c>
      <c r="AX208" s="12" t="s">
        <v>73</v>
      </c>
      <c r="AY208" s="195" t="s">
        <v>149</v>
      </c>
    </row>
    <row r="209" s="13" customFormat="1">
      <c r="B209" s="202"/>
      <c r="D209" s="191" t="s">
        <v>160</v>
      </c>
      <c r="E209" s="203" t="s">
        <v>1</v>
      </c>
      <c r="F209" s="204" t="s">
        <v>187</v>
      </c>
      <c r="H209" s="205">
        <v>2363.4000000000001</v>
      </c>
      <c r="I209" s="206"/>
      <c r="L209" s="202"/>
      <c r="M209" s="207"/>
      <c r="N209" s="208"/>
      <c r="O209" s="208"/>
      <c r="P209" s="208"/>
      <c r="Q209" s="208"/>
      <c r="R209" s="208"/>
      <c r="S209" s="208"/>
      <c r="T209" s="209"/>
      <c r="AT209" s="203" t="s">
        <v>160</v>
      </c>
      <c r="AU209" s="203" t="s">
        <v>83</v>
      </c>
      <c r="AV209" s="13" t="s">
        <v>156</v>
      </c>
      <c r="AW209" s="13" t="s">
        <v>30</v>
      </c>
      <c r="AX209" s="13" t="s">
        <v>81</v>
      </c>
      <c r="AY209" s="203" t="s">
        <v>149</v>
      </c>
    </row>
    <row r="210" s="1" customFormat="1" ht="36" customHeight="1">
      <c r="B210" s="177"/>
      <c r="C210" s="178" t="s">
        <v>297</v>
      </c>
      <c r="D210" s="178" t="s">
        <v>151</v>
      </c>
      <c r="E210" s="179" t="s">
        <v>298</v>
      </c>
      <c r="F210" s="180" t="s">
        <v>299</v>
      </c>
      <c r="G210" s="181" t="s">
        <v>154</v>
      </c>
      <c r="H210" s="182">
        <v>2363.4000000000001</v>
      </c>
      <c r="I210" s="183"/>
      <c r="J210" s="184">
        <f>ROUND(I210*H210,2)</f>
        <v>0</v>
      </c>
      <c r="K210" s="180" t="s">
        <v>155</v>
      </c>
      <c r="L210" s="37"/>
      <c r="M210" s="185" t="s">
        <v>1</v>
      </c>
      <c r="N210" s="186" t="s">
        <v>38</v>
      </c>
      <c r="O210" s="73"/>
      <c r="P210" s="187">
        <f>O210*H210</f>
        <v>0</v>
      </c>
      <c r="Q210" s="187">
        <v>0.37190000000000001</v>
      </c>
      <c r="R210" s="187">
        <f>Q210*H210</f>
        <v>878.94846000000007</v>
      </c>
      <c r="S210" s="187">
        <v>0</v>
      </c>
      <c r="T210" s="188">
        <f>S210*H210</f>
        <v>0</v>
      </c>
      <c r="AR210" s="189" t="s">
        <v>156</v>
      </c>
      <c r="AT210" s="189" t="s">
        <v>151</v>
      </c>
      <c r="AU210" s="189" t="s">
        <v>83</v>
      </c>
      <c r="AY210" s="18" t="s">
        <v>149</v>
      </c>
      <c r="BE210" s="190">
        <f>IF(N210="základní",J210,0)</f>
        <v>0</v>
      </c>
      <c r="BF210" s="190">
        <f>IF(N210="snížená",J210,0)</f>
        <v>0</v>
      </c>
      <c r="BG210" s="190">
        <f>IF(N210="zákl. přenesená",J210,0)</f>
        <v>0</v>
      </c>
      <c r="BH210" s="190">
        <f>IF(N210="sníž. přenesená",J210,0)</f>
        <v>0</v>
      </c>
      <c r="BI210" s="190">
        <f>IF(N210="nulová",J210,0)</f>
        <v>0</v>
      </c>
      <c r="BJ210" s="18" t="s">
        <v>81</v>
      </c>
      <c r="BK210" s="190">
        <f>ROUND(I210*H210,2)</f>
        <v>0</v>
      </c>
      <c r="BL210" s="18" t="s">
        <v>156</v>
      </c>
      <c r="BM210" s="189" t="s">
        <v>300</v>
      </c>
    </row>
    <row r="211" s="1" customFormat="1">
      <c r="B211" s="37"/>
      <c r="D211" s="191" t="s">
        <v>158</v>
      </c>
      <c r="F211" s="192" t="s">
        <v>301</v>
      </c>
      <c r="I211" s="118"/>
      <c r="L211" s="37"/>
      <c r="M211" s="193"/>
      <c r="N211" s="73"/>
      <c r="O211" s="73"/>
      <c r="P211" s="73"/>
      <c r="Q211" s="73"/>
      <c r="R211" s="73"/>
      <c r="S211" s="73"/>
      <c r="T211" s="74"/>
      <c r="AT211" s="18" t="s">
        <v>158</v>
      </c>
      <c r="AU211" s="18" t="s">
        <v>83</v>
      </c>
    </row>
    <row r="212" s="12" customFormat="1">
      <c r="B212" s="194"/>
      <c r="D212" s="191" t="s">
        <v>160</v>
      </c>
      <c r="E212" s="195" t="s">
        <v>1</v>
      </c>
      <c r="F212" s="196" t="s">
        <v>265</v>
      </c>
      <c r="H212" s="197">
        <v>2145</v>
      </c>
      <c r="I212" s="198"/>
      <c r="L212" s="194"/>
      <c r="M212" s="199"/>
      <c r="N212" s="200"/>
      <c r="O212" s="200"/>
      <c r="P212" s="200"/>
      <c r="Q212" s="200"/>
      <c r="R212" s="200"/>
      <c r="S212" s="200"/>
      <c r="T212" s="201"/>
      <c r="AT212" s="195" t="s">
        <v>160</v>
      </c>
      <c r="AU212" s="195" t="s">
        <v>83</v>
      </c>
      <c r="AV212" s="12" t="s">
        <v>83</v>
      </c>
      <c r="AW212" s="12" t="s">
        <v>30</v>
      </c>
      <c r="AX212" s="12" t="s">
        <v>73</v>
      </c>
      <c r="AY212" s="195" t="s">
        <v>149</v>
      </c>
    </row>
    <row r="213" s="12" customFormat="1">
      <c r="B213" s="194"/>
      <c r="D213" s="191" t="s">
        <v>160</v>
      </c>
      <c r="E213" s="195" t="s">
        <v>1</v>
      </c>
      <c r="F213" s="196" t="s">
        <v>266</v>
      </c>
      <c r="H213" s="197">
        <v>218.40000000000001</v>
      </c>
      <c r="I213" s="198"/>
      <c r="L213" s="194"/>
      <c r="M213" s="199"/>
      <c r="N213" s="200"/>
      <c r="O213" s="200"/>
      <c r="P213" s="200"/>
      <c r="Q213" s="200"/>
      <c r="R213" s="200"/>
      <c r="S213" s="200"/>
      <c r="T213" s="201"/>
      <c r="AT213" s="195" t="s">
        <v>160</v>
      </c>
      <c r="AU213" s="195" t="s">
        <v>83</v>
      </c>
      <c r="AV213" s="12" t="s">
        <v>83</v>
      </c>
      <c r="AW213" s="12" t="s">
        <v>30</v>
      </c>
      <c r="AX213" s="12" t="s">
        <v>73</v>
      </c>
      <c r="AY213" s="195" t="s">
        <v>149</v>
      </c>
    </row>
    <row r="214" s="13" customFormat="1">
      <c r="B214" s="202"/>
      <c r="D214" s="191" t="s">
        <v>160</v>
      </c>
      <c r="E214" s="203" t="s">
        <v>1</v>
      </c>
      <c r="F214" s="204" t="s">
        <v>187</v>
      </c>
      <c r="H214" s="205">
        <v>2363.4000000000001</v>
      </c>
      <c r="I214" s="206"/>
      <c r="L214" s="202"/>
      <c r="M214" s="207"/>
      <c r="N214" s="208"/>
      <c r="O214" s="208"/>
      <c r="P214" s="208"/>
      <c r="Q214" s="208"/>
      <c r="R214" s="208"/>
      <c r="S214" s="208"/>
      <c r="T214" s="209"/>
      <c r="AT214" s="203" t="s">
        <v>160</v>
      </c>
      <c r="AU214" s="203" t="s">
        <v>83</v>
      </c>
      <c r="AV214" s="13" t="s">
        <v>156</v>
      </c>
      <c r="AW214" s="13" t="s">
        <v>30</v>
      </c>
      <c r="AX214" s="13" t="s">
        <v>81</v>
      </c>
      <c r="AY214" s="203" t="s">
        <v>149</v>
      </c>
    </row>
    <row r="215" s="1" customFormat="1" ht="48" customHeight="1">
      <c r="B215" s="177"/>
      <c r="C215" s="178" t="s">
        <v>302</v>
      </c>
      <c r="D215" s="178" t="s">
        <v>151</v>
      </c>
      <c r="E215" s="179" t="s">
        <v>303</v>
      </c>
      <c r="F215" s="180" t="s">
        <v>304</v>
      </c>
      <c r="G215" s="181" t="s">
        <v>154</v>
      </c>
      <c r="H215" s="182">
        <v>2145</v>
      </c>
      <c r="I215" s="183"/>
      <c r="J215" s="184">
        <f>ROUND(I215*H215,2)</f>
        <v>0</v>
      </c>
      <c r="K215" s="180" t="s">
        <v>155</v>
      </c>
      <c r="L215" s="37"/>
      <c r="M215" s="185" t="s">
        <v>1</v>
      </c>
      <c r="N215" s="186" t="s">
        <v>38</v>
      </c>
      <c r="O215" s="73"/>
      <c r="P215" s="187">
        <f>O215*H215</f>
        <v>0</v>
      </c>
      <c r="Q215" s="187">
        <v>0.23737</v>
      </c>
      <c r="R215" s="187">
        <f>Q215*H215</f>
        <v>509.15865000000002</v>
      </c>
      <c r="S215" s="187">
        <v>0</v>
      </c>
      <c r="T215" s="188">
        <f>S215*H215</f>
        <v>0</v>
      </c>
      <c r="AR215" s="189" t="s">
        <v>156</v>
      </c>
      <c r="AT215" s="189" t="s">
        <v>151</v>
      </c>
      <c r="AU215" s="189" t="s">
        <v>83</v>
      </c>
      <c r="AY215" s="18" t="s">
        <v>149</v>
      </c>
      <c r="BE215" s="190">
        <f>IF(N215="základní",J215,0)</f>
        <v>0</v>
      </c>
      <c r="BF215" s="190">
        <f>IF(N215="snížená",J215,0)</f>
        <v>0</v>
      </c>
      <c r="BG215" s="190">
        <f>IF(N215="zákl. přenesená",J215,0)</f>
        <v>0</v>
      </c>
      <c r="BH215" s="190">
        <f>IF(N215="sníž. přenesená",J215,0)</f>
        <v>0</v>
      </c>
      <c r="BI215" s="190">
        <f>IF(N215="nulová",J215,0)</f>
        <v>0</v>
      </c>
      <c r="BJ215" s="18" t="s">
        <v>81</v>
      </c>
      <c r="BK215" s="190">
        <f>ROUND(I215*H215,2)</f>
        <v>0</v>
      </c>
      <c r="BL215" s="18" t="s">
        <v>156</v>
      </c>
      <c r="BM215" s="189" t="s">
        <v>305</v>
      </c>
    </row>
    <row r="216" s="1" customFormat="1">
      <c r="B216" s="37"/>
      <c r="D216" s="191" t="s">
        <v>158</v>
      </c>
      <c r="F216" s="192" t="s">
        <v>306</v>
      </c>
      <c r="I216" s="118"/>
      <c r="L216" s="37"/>
      <c r="M216" s="193"/>
      <c r="N216" s="73"/>
      <c r="O216" s="73"/>
      <c r="P216" s="73"/>
      <c r="Q216" s="73"/>
      <c r="R216" s="73"/>
      <c r="S216" s="73"/>
      <c r="T216" s="74"/>
      <c r="AT216" s="18" t="s">
        <v>158</v>
      </c>
      <c r="AU216" s="18" t="s">
        <v>83</v>
      </c>
    </row>
    <row r="217" s="12" customFormat="1">
      <c r="B217" s="194"/>
      <c r="D217" s="191" t="s">
        <v>160</v>
      </c>
      <c r="E217" s="195" t="s">
        <v>1</v>
      </c>
      <c r="F217" s="196" t="s">
        <v>265</v>
      </c>
      <c r="H217" s="197">
        <v>2145</v>
      </c>
      <c r="I217" s="198"/>
      <c r="L217" s="194"/>
      <c r="M217" s="199"/>
      <c r="N217" s="200"/>
      <c r="O217" s="200"/>
      <c r="P217" s="200"/>
      <c r="Q217" s="200"/>
      <c r="R217" s="200"/>
      <c r="S217" s="200"/>
      <c r="T217" s="201"/>
      <c r="AT217" s="195" t="s">
        <v>160</v>
      </c>
      <c r="AU217" s="195" t="s">
        <v>83</v>
      </c>
      <c r="AV217" s="12" t="s">
        <v>83</v>
      </c>
      <c r="AW217" s="12" t="s">
        <v>30</v>
      </c>
      <c r="AX217" s="12" t="s">
        <v>73</v>
      </c>
      <c r="AY217" s="195" t="s">
        <v>149</v>
      </c>
    </row>
    <row r="218" s="13" customFormat="1">
      <c r="B218" s="202"/>
      <c r="D218" s="191" t="s">
        <v>160</v>
      </c>
      <c r="E218" s="203" t="s">
        <v>1</v>
      </c>
      <c r="F218" s="204" t="s">
        <v>187</v>
      </c>
      <c r="H218" s="205">
        <v>2145</v>
      </c>
      <c r="I218" s="206"/>
      <c r="L218" s="202"/>
      <c r="M218" s="207"/>
      <c r="N218" s="208"/>
      <c r="O218" s="208"/>
      <c r="P218" s="208"/>
      <c r="Q218" s="208"/>
      <c r="R218" s="208"/>
      <c r="S218" s="208"/>
      <c r="T218" s="209"/>
      <c r="AT218" s="203" t="s">
        <v>160</v>
      </c>
      <c r="AU218" s="203" t="s">
        <v>83</v>
      </c>
      <c r="AV218" s="13" t="s">
        <v>156</v>
      </c>
      <c r="AW218" s="13" t="s">
        <v>30</v>
      </c>
      <c r="AX218" s="13" t="s">
        <v>81</v>
      </c>
      <c r="AY218" s="203" t="s">
        <v>149</v>
      </c>
    </row>
    <row r="219" s="1" customFormat="1" ht="24" customHeight="1">
      <c r="B219" s="177"/>
      <c r="C219" s="178" t="s">
        <v>307</v>
      </c>
      <c r="D219" s="178" t="s">
        <v>151</v>
      </c>
      <c r="E219" s="179" t="s">
        <v>308</v>
      </c>
      <c r="F219" s="180" t="s">
        <v>309</v>
      </c>
      <c r="G219" s="181" t="s">
        <v>154</v>
      </c>
      <c r="H219" s="182">
        <v>3229</v>
      </c>
      <c r="I219" s="183"/>
      <c r="J219" s="184">
        <f>ROUND(I219*H219,2)</f>
        <v>0</v>
      </c>
      <c r="K219" s="180" t="s">
        <v>155</v>
      </c>
      <c r="L219" s="37"/>
      <c r="M219" s="185" t="s">
        <v>1</v>
      </c>
      <c r="N219" s="186" t="s">
        <v>38</v>
      </c>
      <c r="O219" s="73"/>
      <c r="P219" s="187">
        <f>O219*H219</f>
        <v>0</v>
      </c>
      <c r="Q219" s="187">
        <v>0.00031</v>
      </c>
      <c r="R219" s="187">
        <f>Q219*H219</f>
        <v>1.0009900000000001</v>
      </c>
      <c r="S219" s="187">
        <v>0</v>
      </c>
      <c r="T219" s="188">
        <f>S219*H219</f>
        <v>0</v>
      </c>
      <c r="AR219" s="189" t="s">
        <v>156</v>
      </c>
      <c r="AT219" s="189" t="s">
        <v>151</v>
      </c>
      <c r="AU219" s="189" t="s">
        <v>83</v>
      </c>
      <c r="AY219" s="18" t="s">
        <v>149</v>
      </c>
      <c r="BE219" s="190">
        <f>IF(N219="základní",J219,0)</f>
        <v>0</v>
      </c>
      <c r="BF219" s="190">
        <f>IF(N219="snížená",J219,0)</f>
        <v>0</v>
      </c>
      <c r="BG219" s="190">
        <f>IF(N219="zákl. přenesená",J219,0)</f>
        <v>0</v>
      </c>
      <c r="BH219" s="190">
        <f>IF(N219="sníž. přenesená",J219,0)</f>
        <v>0</v>
      </c>
      <c r="BI219" s="190">
        <f>IF(N219="nulová",J219,0)</f>
        <v>0</v>
      </c>
      <c r="BJ219" s="18" t="s">
        <v>81</v>
      </c>
      <c r="BK219" s="190">
        <f>ROUND(I219*H219,2)</f>
        <v>0</v>
      </c>
      <c r="BL219" s="18" t="s">
        <v>156</v>
      </c>
      <c r="BM219" s="189" t="s">
        <v>310</v>
      </c>
    </row>
    <row r="220" s="12" customFormat="1">
      <c r="B220" s="194"/>
      <c r="D220" s="191" t="s">
        <v>160</v>
      </c>
      <c r="E220" s="195" t="s">
        <v>1</v>
      </c>
      <c r="F220" s="196" t="s">
        <v>265</v>
      </c>
      <c r="H220" s="197">
        <v>2145</v>
      </c>
      <c r="I220" s="198"/>
      <c r="L220" s="194"/>
      <c r="M220" s="199"/>
      <c r="N220" s="200"/>
      <c r="O220" s="200"/>
      <c r="P220" s="200"/>
      <c r="Q220" s="200"/>
      <c r="R220" s="200"/>
      <c r="S220" s="200"/>
      <c r="T220" s="201"/>
      <c r="AT220" s="195" t="s">
        <v>160</v>
      </c>
      <c r="AU220" s="195" t="s">
        <v>83</v>
      </c>
      <c r="AV220" s="12" t="s">
        <v>83</v>
      </c>
      <c r="AW220" s="12" t="s">
        <v>30</v>
      </c>
      <c r="AX220" s="12" t="s">
        <v>73</v>
      </c>
      <c r="AY220" s="195" t="s">
        <v>149</v>
      </c>
    </row>
    <row r="221" s="12" customFormat="1">
      <c r="B221" s="194"/>
      <c r="D221" s="191" t="s">
        <v>160</v>
      </c>
      <c r="E221" s="195" t="s">
        <v>1</v>
      </c>
      <c r="F221" s="196" t="s">
        <v>311</v>
      </c>
      <c r="H221" s="197">
        <v>1084</v>
      </c>
      <c r="I221" s="198"/>
      <c r="L221" s="194"/>
      <c r="M221" s="199"/>
      <c r="N221" s="200"/>
      <c r="O221" s="200"/>
      <c r="P221" s="200"/>
      <c r="Q221" s="200"/>
      <c r="R221" s="200"/>
      <c r="S221" s="200"/>
      <c r="T221" s="201"/>
      <c r="AT221" s="195" t="s">
        <v>160</v>
      </c>
      <c r="AU221" s="195" t="s">
        <v>83</v>
      </c>
      <c r="AV221" s="12" t="s">
        <v>83</v>
      </c>
      <c r="AW221" s="12" t="s">
        <v>30</v>
      </c>
      <c r="AX221" s="12" t="s">
        <v>73</v>
      </c>
      <c r="AY221" s="195" t="s">
        <v>149</v>
      </c>
    </row>
    <row r="222" s="13" customFormat="1">
      <c r="B222" s="202"/>
      <c r="D222" s="191" t="s">
        <v>160</v>
      </c>
      <c r="E222" s="203" t="s">
        <v>1</v>
      </c>
      <c r="F222" s="204" t="s">
        <v>187</v>
      </c>
      <c r="H222" s="205">
        <v>3229</v>
      </c>
      <c r="I222" s="206"/>
      <c r="L222" s="202"/>
      <c r="M222" s="207"/>
      <c r="N222" s="208"/>
      <c r="O222" s="208"/>
      <c r="P222" s="208"/>
      <c r="Q222" s="208"/>
      <c r="R222" s="208"/>
      <c r="S222" s="208"/>
      <c r="T222" s="209"/>
      <c r="AT222" s="203" t="s">
        <v>160</v>
      </c>
      <c r="AU222" s="203" t="s">
        <v>83</v>
      </c>
      <c r="AV222" s="13" t="s">
        <v>156</v>
      </c>
      <c r="AW222" s="13" t="s">
        <v>30</v>
      </c>
      <c r="AX222" s="13" t="s">
        <v>81</v>
      </c>
      <c r="AY222" s="203" t="s">
        <v>149</v>
      </c>
    </row>
    <row r="223" s="1" customFormat="1" ht="24" customHeight="1">
      <c r="B223" s="177"/>
      <c r="C223" s="178" t="s">
        <v>312</v>
      </c>
      <c r="D223" s="178" t="s">
        <v>151</v>
      </c>
      <c r="E223" s="179" t="s">
        <v>313</v>
      </c>
      <c r="F223" s="180" t="s">
        <v>314</v>
      </c>
      <c r="G223" s="181" t="s">
        <v>154</v>
      </c>
      <c r="H223" s="182">
        <v>3229</v>
      </c>
      <c r="I223" s="183"/>
      <c r="J223" s="184">
        <f>ROUND(I223*H223,2)</f>
        <v>0</v>
      </c>
      <c r="K223" s="180" t="s">
        <v>155</v>
      </c>
      <c r="L223" s="37"/>
      <c r="M223" s="185" t="s">
        <v>1</v>
      </c>
      <c r="N223" s="186" t="s">
        <v>38</v>
      </c>
      <c r="O223" s="73"/>
      <c r="P223" s="187">
        <f>O223*H223</f>
        <v>0</v>
      </c>
      <c r="Q223" s="187">
        <v>0.00040999999999999999</v>
      </c>
      <c r="R223" s="187">
        <f>Q223*H223</f>
        <v>1.32389</v>
      </c>
      <c r="S223" s="187">
        <v>0</v>
      </c>
      <c r="T223" s="188">
        <f>S223*H223</f>
        <v>0</v>
      </c>
      <c r="AR223" s="189" t="s">
        <v>156</v>
      </c>
      <c r="AT223" s="189" t="s">
        <v>151</v>
      </c>
      <c r="AU223" s="189" t="s">
        <v>83</v>
      </c>
      <c r="AY223" s="18" t="s">
        <v>149</v>
      </c>
      <c r="BE223" s="190">
        <f>IF(N223="základní",J223,0)</f>
        <v>0</v>
      </c>
      <c r="BF223" s="190">
        <f>IF(N223="snížená",J223,0)</f>
        <v>0</v>
      </c>
      <c r="BG223" s="190">
        <f>IF(N223="zákl. přenesená",J223,0)</f>
        <v>0</v>
      </c>
      <c r="BH223" s="190">
        <f>IF(N223="sníž. přenesená",J223,0)</f>
        <v>0</v>
      </c>
      <c r="BI223" s="190">
        <f>IF(N223="nulová",J223,0)</f>
        <v>0</v>
      </c>
      <c r="BJ223" s="18" t="s">
        <v>81</v>
      </c>
      <c r="BK223" s="190">
        <f>ROUND(I223*H223,2)</f>
        <v>0</v>
      </c>
      <c r="BL223" s="18" t="s">
        <v>156</v>
      </c>
      <c r="BM223" s="189" t="s">
        <v>315</v>
      </c>
    </row>
    <row r="224" s="12" customFormat="1">
      <c r="B224" s="194"/>
      <c r="D224" s="191" t="s">
        <v>160</v>
      </c>
      <c r="E224" s="195" t="s">
        <v>1</v>
      </c>
      <c r="F224" s="196" t="s">
        <v>265</v>
      </c>
      <c r="H224" s="197">
        <v>2145</v>
      </c>
      <c r="I224" s="198"/>
      <c r="L224" s="194"/>
      <c r="M224" s="199"/>
      <c r="N224" s="200"/>
      <c r="O224" s="200"/>
      <c r="P224" s="200"/>
      <c r="Q224" s="200"/>
      <c r="R224" s="200"/>
      <c r="S224" s="200"/>
      <c r="T224" s="201"/>
      <c r="AT224" s="195" t="s">
        <v>160</v>
      </c>
      <c r="AU224" s="195" t="s">
        <v>83</v>
      </c>
      <c r="AV224" s="12" t="s">
        <v>83</v>
      </c>
      <c r="AW224" s="12" t="s">
        <v>30</v>
      </c>
      <c r="AX224" s="12" t="s">
        <v>73</v>
      </c>
      <c r="AY224" s="195" t="s">
        <v>149</v>
      </c>
    </row>
    <row r="225" s="12" customFormat="1">
      <c r="B225" s="194"/>
      <c r="D225" s="191" t="s">
        <v>160</v>
      </c>
      <c r="E225" s="195" t="s">
        <v>1</v>
      </c>
      <c r="F225" s="196" t="s">
        <v>311</v>
      </c>
      <c r="H225" s="197">
        <v>1084</v>
      </c>
      <c r="I225" s="198"/>
      <c r="L225" s="194"/>
      <c r="M225" s="199"/>
      <c r="N225" s="200"/>
      <c r="O225" s="200"/>
      <c r="P225" s="200"/>
      <c r="Q225" s="200"/>
      <c r="R225" s="200"/>
      <c r="S225" s="200"/>
      <c r="T225" s="201"/>
      <c r="AT225" s="195" t="s">
        <v>160</v>
      </c>
      <c r="AU225" s="195" t="s">
        <v>83</v>
      </c>
      <c r="AV225" s="12" t="s">
        <v>83</v>
      </c>
      <c r="AW225" s="12" t="s">
        <v>30</v>
      </c>
      <c r="AX225" s="12" t="s">
        <v>73</v>
      </c>
      <c r="AY225" s="195" t="s">
        <v>149</v>
      </c>
    </row>
    <row r="226" s="13" customFormat="1">
      <c r="B226" s="202"/>
      <c r="D226" s="191" t="s">
        <v>160</v>
      </c>
      <c r="E226" s="203" t="s">
        <v>1</v>
      </c>
      <c r="F226" s="204" t="s">
        <v>187</v>
      </c>
      <c r="H226" s="205">
        <v>3229</v>
      </c>
      <c r="I226" s="206"/>
      <c r="L226" s="202"/>
      <c r="M226" s="207"/>
      <c r="N226" s="208"/>
      <c r="O226" s="208"/>
      <c r="P226" s="208"/>
      <c r="Q226" s="208"/>
      <c r="R226" s="208"/>
      <c r="S226" s="208"/>
      <c r="T226" s="209"/>
      <c r="AT226" s="203" t="s">
        <v>160</v>
      </c>
      <c r="AU226" s="203" t="s">
        <v>83</v>
      </c>
      <c r="AV226" s="13" t="s">
        <v>156</v>
      </c>
      <c r="AW226" s="13" t="s">
        <v>30</v>
      </c>
      <c r="AX226" s="13" t="s">
        <v>81</v>
      </c>
      <c r="AY226" s="203" t="s">
        <v>149</v>
      </c>
    </row>
    <row r="227" s="1" customFormat="1" ht="24" customHeight="1">
      <c r="B227" s="177"/>
      <c r="C227" s="178" t="s">
        <v>316</v>
      </c>
      <c r="D227" s="178" t="s">
        <v>151</v>
      </c>
      <c r="E227" s="179" t="s">
        <v>317</v>
      </c>
      <c r="F227" s="180" t="s">
        <v>318</v>
      </c>
      <c r="G227" s="181" t="s">
        <v>154</v>
      </c>
      <c r="H227" s="182">
        <v>2145</v>
      </c>
      <c r="I227" s="183"/>
      <c r="J227" s="184">
        <f>ROUND(I227*H227,2)</f>
        <v>0</v>
      </c>
      <c r="K227" s="180" t="s">
        <v>155</v>
      </c>
      <c r="L227" s="37"/>
      <c r="M227" s="185" t="s">
        <v>1</v>
      </c>
      <c r="N227" s="186" t="s">
        <v>38</v>
      </c>
      <c r="O227" s="73"/>
      <c r="P227" s="187">
        <f>O227*H227</f>
        <v>0</v>
      </c>
      <c r="Q227" s="187">
        <v>0.00080999999999999996</v>
      </c>
      <c r="R227" s="187">
        <f>Q227*H227</f>
        <v>1.7374499999999999</v>
      </c>
      <c r="S227" s="187">
        <v>0</v>
      </c>
      <c r="T227" s="188">
        <f>S227*H227</f>
        <v>0</v>
      </c>
      <c r="AR227" s="189" t="s">
        <v>156</v>
      </c>
      <c r="AT227" s="189" t="s">
        <v>151</v>
      </c>
      <c r="AU227" s="189" t="s">
        <v>83</v>
      </c>
      <c r="AY227" s="18" t="s">
        <v>149</v>
      </c>
      <c r="BE227" s="190">
        <f>IF(N227="základní",J227,0)</f>
        <v>0</v>
      </c>
      <c r="BF227" s="190">
        <f>IF(N227="snížená",J227,0)</f>
        <v>0</v>
      </c>
      <c r="BG227" s="190">
        <f>IF(N227="zákl. přenesená",J227,0)</f>
        <v>0</v>
      </c>
      <c r="BH227" s="190">
        <f>IF(N227="sníž. přenesená",J227,0)</f>
        <v>0</v>
      </c>
      <c r="BI227" s="190">
        <f>IF(N227="nulová",J227,0)</f>
        <v>0</v>
      </c>
      <c r="BJ227" s="18" t="s">
        <v>81</v>
      </c>
      <c r="BK227" s="190">
        <f>ROUND(I227*H227,2)</f>
        <v>0</v>
      </c>
      <c r="BL227" s="18" t="s">
        <v>156</v>
      </c>
      <c r="BM227" s="189" t="s">
        <v>319</v>
      </c>
    </row>
    <row r="228" s="12" customFormat="1">
      <c r="B228" s="194"/>
      <c r="D228" s="191" t="s">
        <v>160</v>
      </c>
      <c r="E228" s="195" t="s">
        <v>1</v>
      </c>
      <c r="F228" s="196" t="s">
        <v>265</v>
      </c>
      <c r="H228" s="197">
        <v>2145</v>
      </c>
      <c r="I228" s="198"/>
      <c r="L228" s="194"/>
      <c r="M228" s="199"/>
      <c r="N228" s="200"/>
      <c r="O228" s="200"/>
      <c r="P228" s="200"/>
      <c r="Q228" s="200"/>
      <c r="R228" s="200"/>
      <c r="S228" s="200"/>
      <c r="T228" s="201"/>
      <c r="AT228" s="195" t="s">
        <v>160</v>
      </c>
      <c r="AU228" s="195" t="s">
        <v>83</v>
      </c>
      <c r="AV228" s="12" t="s">
        <v>83</v>
      </c>
      <c r="AW228" s="12" t="s">
        <v>30</v>
      </c>
      <c r="AX228" s="12" t="s">
        <v>73</v>
      </c>
      <c r="AY228" s="195" t="s">
        <v>149</v>
      </c>
    </row>
    <row r="229" s="13" customFormat="1">
      <c r="B229" s="202"/>
      <c r="D229" s="191" t="s">
        <v>160</v>
      </c>
      <c r="E229" s="203" t="s">
        <v>1</v>
      </c>
      <c r="F229" s="204" t="s">
        <v>187</v>
      </c>
      <c r="H229" s="205">
        <v>2145</v>
      </c>
      <c r="I229" s="206"/>
      <c r="L229" s="202"/>
      <c r="M229" s="207"/>
      <c r="N229" s="208"/>
      <c r="O229" s="208"/>
      <c r="P229" s="208"/>
      <c r="Q229" s="208"/>
      <c r="R229" s="208"/>
      <c r="S229" s="208"/>
      <c r="T229" s="209"/>
      <c r="AT229" s="203" t="s">
        <v>160</v>
      </c>
      <c r="AU229" s="203" t="s">
        <v>83</v>
      </c>
      <c r="AV229" s="13" t="s">
        <v>156</v>
      </c>
      <c r="AW229" s="13" t="s">
        <v>30</v>
      </c>
      <c r="AX229" s="13" t="s">
        <v>81</v>
      </c>
      <c r="AY229" s="203" t="s">
        <v>149</v>
      </c>
    </row>
    <row r="230" s="1" customFormat="1" ht="48" customHeight="1">
      <c r="B230" s="177"/>
      <c r="C230" s="178" t="s">
        <v>320</v>
      </c>
      <c r="D230" s="178" t="s">
        <v>151</v>
      </c>
      <c r="E230" s="179" t="s">
        <v>321</v>
      </c>
      <c r="F230" s="180" t="s">
        <v>322</v>
      </c>
      <c r="G230" s="181" t="s">
        <v>154</v>
      </c>
      <c r="H230" s="182">
        <v>3229</v>
      </c>
      <c r="I230" s="183"/>
      <c r="J230" s="184">
        <f>ROUND(I230*H230,2)</f>
        <v>0</v>
      </c>
      <c r="K230" s="180" t="s">
        <v>155</v>
      </c>
      <c r="L230" s="37"/>
      <c r="M230" s="185" t="s">
        <v>1</v>
      </c>
      <c r="N230" s="186" t="s">
        <v>38</v>
      </c>
      <c r="O230" s="73"/>
      <c r="P230" s="187">
        <f>O230*H230</f>
        <v>0</v>
      </c>
      <c r="Q230" s="187">
        <v>0.10373</v>
      </c>
      <c r="R230" s="187">
        <f>Q230*H230</f>
        <v>334.94416999999999</v>
      </c>
      <c r="S230" s="187">
        <v>0</v>
      </c>
      <c r="T230" s="188">
        <f>S230*H230</f>
        <v>0</v>
      </c>
      <c r="AR230" s="189" t="s">
        <v>156</v>
      </c>
      <c r="AT230" s="189" t="s">
        <v>151</v>
      </c>
      <c r="AU230" s="189" t="s">
        <v>83</v>
      </c>
      <c r="AY230" s="18" t="s">
        <v>149</v>
      </c>
      <c r="BE230" s="190">
        <f>IF(N230="základní",J230,0)</f>
        <v>0</v>
      </c>
      <c r="BF230" s="190">
        <f>IF(N230="snížená",J230,0)</f>
        <v>0</v>
      </c>
      <c r="BG230" s="190">
        <f>IF(N230="zákl. přenesená",J230,0)</f>
        <v>0</v>
      </c>
      <c r="BH230" s="190">
        <f>IF(N230="sníž. přenesená",J230,0)</f>
        <v>0</v>
      </c>
      <c r="BI230" s="190">
        <f>IF(N230="nulová",J230,0)</f>
        <v>0</v>
      </c>
      <c r="BJ230" s="18" t="s">
        <v>81</v>
      </c>
      <c r="BK230" s="190">
        <f>ROUND(I230*H230,2)</f>
        <v>0</v>
      </c>
      <c r="BL230" s="18" t="s">
        <v>156</v>
      </c>
      <c r="BM230" s="189" t="s">
        <v>323</v>
      </c>
    </row>
    <row r="231" s="1" customFormat="1">
      <c r="B231" s="37"/>
      <c r="D231" s="191" t="s">
        <v>158</v>
      </c>
      <c r="F231" s="192" t="s">
        <v>324</v>
      </c>
      <c r="I231" s="118"/>
      <c r="L231" s="37"/>
      <c r="M231" s="193"/>
      <c r="N231" s="73"/>
      <c r="O231" s="73"/>
      <c r="P231" s="73"/>
      <c r="Q231" s="73"/>
      <c r="R231" s="73"/>
      <c r="S231" s="73"/>
      <c r="T231" s="74"/>
      <c r="AT231" s="18" t="s">
        <v>158</v>
      </c>
      <c r="AU231" s="18" t="s">
        <v>83</v>
      </c>
    </row>
    <row r="232" s="12" customFormat="1">
      <c r="B232" s="194"/>
      <c r="D232" s="191" t="s">
        <v>160</v>
      </c>
      <c r="E232" s="195" t="s">
        <v>1</v>
      </c>
      <c r="F232" s="196" t="s">
        <v>265</v>
      </c>
      <c r="H232" s="197">
        <v>2145</v>
      </c>
      <c r="I232" s="198"/>
      <c r="L232" s="194"/>
      <c r="M232" s="199"/>
      <c r="N232" s="200"/>
      <c r="O232" s="200"/>
      <c r="P232" s="200"/>
      <c r="Q232" s="200"/>
      <c r="R232" s="200"/>
      <c r="S232" s="200"/>
      <c r="T232" s="201"/>
      <c r="AT232" s="195" t="s">
        <v>160</v>
      </c>
      <c r="AU232" s="195" t="s">
        <v>83</v>
      </c>
      <c r="AV232" s="12" t="s">
        <v>83</v>
      </c>
      <c r="AW232" s="12" t="s">
        <v>30</v>
      </c>
      <c r="AX232" s="12" t="s">
        <v>73</v>
      </c>
      <c r="AY232" s="195" t="s">
        <v>149</v>
      </c>
    </row>
    <row r="233" s="12" customFormat="1">
      <c r="B233" s="194"/>
      <c r="D233" s="191" t="s">
        <v>160</v>
      </c>
      <c r="E233" s="195" t="s">
        <v>1</v>
      </c>
      <c r="F233" s="196" t="s">
        <v>311</v>
      </c>
      <c r="H233" s="197">
        <v>1084</v>
      </c>
      <c r="I233" s="198"/>
      <c r="L233" s="194"/>
      <c r="M233" s="199"/>
      <c r="N233" s="200"/>
      <c r="O233" s="200"/>
      <c r="P233" s="200"/>
      <c r="Q233" s="200"/>
      <c r="R233" s="200"/>
      <c r="S233" s="200"/>
      <c r="T233" s="201"/>
      <c r="AT233" s="195" t="s">
        <v>160</v>
      </c>
      <c r="AU233" s="195" t="s">
        <v>83</v>
      </c>
      <c r="AV233" s="12" t="s">
        <v>83</v>
      </c>
      <c r="AW233" s="12" t="s">
        <v>30</v>
      </c>
      <c r="AX233" s="12" t="s">
        <v>73</v>
      </c>
      <c r="AY233" s="195" t="s">
        <v>149</v>
      </c>
    </row>
    <row r="234" s="13" customFormat="1">
      <c r="B234" s="202"/>
      <c r="D234" s="191" t="s">
        <v>160</v>
      </c>
      <c r="E234" s="203" t="s">
        <v>1</v>
      </c>
      <c r="F234" s="204" t="s">
        <v>187</v>
      </c>
      <c r="H234" s="205">
        <v>3229</v>
      </c>
      <c r="I234" s="206"/>
      <c r="L234" s="202"/>
      <c r="M234" s="207"/>
      <c r="N234" s="208"/>
      <c r="O234" s="208"/>
      <c r="P234" s="208"/>
      <c r="Q234" s="208"/>
      <c r="R234" s="208"/>
      <c r="S234" s="208"/>
      <c r="T234" s="209"/>
      <c r="AT234" s="203" t="s">
        <v>160</v>
      </c>
      <c r="AU234" s="203" t="s">
        <v>83</v>
      </c>
      <c r="AV234" s="13" t="s">
        <v>156</v>
      </c>
      <c r="AW234" s="13" t="s">
        <v>30</v>
      </c>
      <c r="AX234" s="13" t="s">
        <v>81</v>
      </c>
      <c r="AY234" s="203" t="s">
        <v>149</v>
      </c>
    </row>
    <row r="235" s="1" customFormat="1" ht="36" customHeight="1">
      <c r="B235" s="177"/>
      <c r="C235" s="178" t="s">
        <v>325</v>
      </c>
      <c r="D235" s="178" t="s">
        <v>151</v>
      </c>
      <c r="E235" s="179" t="s">
        <v>326</v>
      </c>
      <c r="F235" s="180" t="s">
        <v>327</v>
      </c>
      <c r="G235" s="181" t="s">
        <v>154</v>
      </c>
      <c r="H235" s="182">
        <v>3229</v>
      </c>
      <c r="I235" s="183"/>
      <c r="J235" s="184">
        <f>ROUND(I235*H235,2)</f>
        <v>0</v>
      </c>
      <c r="K235" s="180" t="s">
        <v>155</v>
      </c>
      <c r="L235" s="37"/>
      <c r="M235" s="185" t="s">
        <v>1</v>
      </c>
      <c r="N235" s="186" t="s">
        <v>38</v>
      </c>
      <c r="O235" s="73"/>
      <c r="P235" s="187">
        <f>O235*H235</f>
        <v>0</v>
      </c>
      <c r="Q235" s="187">
        <v>0.15559000000000001</v>
      </c>
      <c r="R235" s="187">
        <f>Q235*H235</f>
        <v>502.40011000000004</v>
      </c>
      <c r="S235" s="187">
        <v>0</v>
      </c>
      <c r="T235" s="188">
        <f>S235*H235</f>
        <v>0</v>
      </c>
      <c r="AR235" s="189" t="s">
        <v>156</v>
      </c>
      <c r="AT235" s="189" t="s">
        <v>151</v>
      </c>
      <c r="AU235" s="189" t="s">
        <v>83</v>
      </c>
      <c r="AY235" s="18" t="s">
        <v>149</v>
      </c>
      <c r="BE235" s="190">
        <f>IF(N235="základní",J235,0)</f>
        <v>0</v>
      </c>
      <c r="BF235" s="190">
        <f>IF(N235="snížená",J235,0)</f>
        <v>0</v>
      </c>
      <c r="BG235" s="190">
        <f>IF(N235="zákl. přenesená",J235,0)</f>
        <v>0</v>
      </c>
      <c r="BH235" s="190">
        <f>IF(N235="sníž. přenesená",J235,0)</f>
        <v>0</v>
      </c>
      <c r="BI235" s="190">
        <f>IF(N235="nulová",J235,0)</f>
        <v>0</v>
      </c>
      <c r="BJ235" s="18" t="s">
        <v>81</v>
      </c>
      <c r="BK235" s="190">
        <f>ROUND(I235*H235,2)</f>
        <v>0</v>
      </c>
      <c r="BL235" s="18" t="s">
        <v>156</v>
      </c>
      <c r="BM235" s="189" t="s">
        <v>328</v>
      </c>
    </row>
    <row r="236" s="1" customFormat="1">
      <c r="B236" s="37"/>
      <c r="D236" s="191" t="s">
        <v>158</v>
      </c>
      <c r="F236" s="192" t="s">
        <v>329</v>
      </c>
      <c r="I236" s="118"/>
      <c r="L236" s="37"/>
      <c r="M236" s="193"/>
      <c r="N236" s="73"/>
      <c r="O236" s="73"/>
      <c r="P236" s="73"/>
      <c r="Q236" s="73"/>
      <c r="R236" s="73"/>
      <c r="S236" s="73"/>
      <c r="T236" s="74"/>
      <c r="AT236" s="18" t="s">
        <v>158</v>
      </c>
      <c r="AU236" s="18" t="s">
        <v>83</v>
      </c>
    </row>
    <row r="237" s="12" customFormat="1">
      <c r="B237" s="194"/>
      <c r="D237" s="191" t="s">
        <v>160</v>
      </c>
      <c r="E237" s="195" t="s">
        <v>1</v>
      </c>
      <c r="F237" s="196" t="s">
        <v>265</v>
      </c>
      <c r="H237" s="197">
        <v>2145</v>
      </c>
      <c r="I237" s="198"/>
      <c r="L237" s="194"/>
      <c r="M237" s="199"/>
      <c r="N237" s="200"/>
      <c r="O237" s="200"/>
      <c r="P237" s="200"/>
      <c r="Q237" s="200"/>
      <c r="R237" s="200"/>
      <c r="S237" s="200"/>
      <c r="T237" s="201"/>
      <c r="AT237" s="195" t="s">
        <v>160</v>
      </c>
      <c r="AU237" s="195" t="s">
        <v>83</v>
      </c>
      <c r="AV237" s="12" t="s">
        <v>83</v>
      </c>
      <c r="AW237" s="12" t="s">
        <v>30</v>
      </c>
      <c r="AX237" s="12" t="s">
        <v>73</v>
      </c>
      <c r="AY237" s="195" t="s">
        <v>149</v>
      </c>
    </row>
    <row r="238" s="12" customFormat="1">
      <c r="B238" s="194"/>
      <c r="D238" s="191" t="s">
        <v>160</v>
      </c>
      <c r="E238" s="195" t="s">
        <v>1</v>
      </c>
      <c r="F238" s="196" t="s">
        <v>311</v>
      </c>
      <c r="H238" s="197">
        <v>1084</v>
      </c>
      <c r="I238" s="198"/>
      <c r="L238" s="194"/>
      <c r="M238" s="199"/>
      <c r="N238" s="200"/>
      <c r="O238" s="200"/>
      <c r="P238" s="200"/>
      <c r="Q238" s="200"/>
      <c r="R238" s="200"/>
      <c r="S238" s="200"/>
      <c r="T238" s="201"/>
      <c r="AT238" s="195" t="s">
        <v>160</v>
      </c>
      <c r="AU238" s="195" t="s">
        <v>83</v>
      </c>
      <c r="AV238" s="12" t="s">
        <v>83</v>
      </c>
      <c r="AW238" s="12" t="s">
        <v>30</v>
      </c>
      <c r="AX238" s="12" t="s">
        <v>73</v>
      </c>
      <c r="AY238" s="195" t="s">
        <v>149</v>
      </c>
    </row>
    <row r="239" s="13" customFormat="1">
      <c r="B239" s="202"/>
      <c r="D239" s="191" t="s">
        <v>160</v>
      </c>
      <c r="E239" s="203" t="s">
        <v>1</v>
      </c>
      <c r="F239" s="204" t="s">
        <v>187</v>
      </c>
      <c r="H239" s="205">
        <v>3229</v>
      </c>
      <c r="I239" s="206"/>
      <c r="L239" s="202"/>
      <c r="M239" s="207"/>
      <c r="N239" s="208"/>
      <c r="O239" s="208"/>
      <c r="P239" s="208"/>
      <c r="Q239" s="208"/>
      <c r="R239" s="208"/>
      <c r="S239" s="208"/>
      <c r="T239" s="209"/>
      <c r="AT239" s="203" t="s">
        <v>160</v>
      </c>
      <c r="AU239" s="203" t="s">
        <v>83</v>
      </c>
      <c r="AV239" s="13" t="s">
        <v>156</v>
      </c>
      <c r="AW239" s="13" t="s">
        <v>30</v>
      </c>
      <c r="AX239" s="13" t="s">
        <v>81</v>
      </c>
      <c r="AY239" s="203" t="s">
        <v>149</v>
      </c>
    </row>
    <row r="240" s="11" customFormat="1" ht="22.8" customHeight="1">
      <c r="B240" s="164"/>
      <c r="D240" s="165" t="s">
        <v>72</v>
      </c>
      <c r="E240" s="175" t="s">
        <v>204</v>
      </c>
      <c r="F240" s="175" t="s">
        <v>330</v>
      </c>
      <c r="I240" s="167"/>
      <c r="J240" s="176">
        <f>BK240</f>
        <v>0</v>
      </c>
      <c r="L240" s="164"/>
      <c r="M240" s="169"/>
      <c r="N240" s="170"/>
      <c r="O240" s="170"/>
      <c r="P240" s="171">
        <f>SUM(P241:P298)</f>
        <v>0</v>
      </c>
      <c r="Q240" s="170"/>
      <c r="R240" s="171">
        <f>SUM(R241:R298)</f>
        <v>190.64678000000001</v>
      </c>
      <c r="S240" s="170"/>
      <c r="T240" s="172">
        <f>SUM(T241:T298)</f>
        <v>0</v>
      </c>
      <c r="AR240" s="165" t="s">
        <v>81</v>
      </c>
      <c r="AT240" s="173" t="s">
        <v>72</v>
      </c>
      <c r="AU240" s="173" t="s">
        <v>81</v>
      </c>
      <c r="AY240" s="165" t="s">
        <v>149</v>
      </c>
      <c r="BK240" s="174">
        <f>SUM(BK241:BK298)</f>
        <v>0</v>
      </c>
    </row>
    <row r="241" s="1" customFormat="1" ht="24" customHeight="1">
      <c r="B241" s="177"/>
      <c r="C241" s="178" t="s">
        <v>331</v>
      </c>
      <c r="D241" s="178" t="s">
        <v>151</v>
      </c>
      <c r="E241" s="179" t="s">
        <v>332</v>
      </c>
      <c r="F241" s="180" t="s">
        <v>333</v>
      </c>
      <c r="G241" s="181" t="s">
        <v>334</v>
      </c>
      <c r="H241" s="182">
        <v>4</v>
      </c>
      <c r="I241" s="183"/>
      <c r="J241" s="184">
        <f>ROUND(I241*H241,2)</f>
        <v>0</v>
      </c>
      <c r="K241" s="180" t="s">
        <v>155</v>
      </c>
      <c r="L241" s="37"/>
      <c r="M241" s="185" t="s">
        <v>1</v>
      </c>
      <c r="N241" s="186" t="s">
        <v>38</v>
      </c>
      <c r="O241" s="73"/>
      <c r="P241" s="187">
        <f>O241*H241</f>
        <v>0</v>
      </c>
      <c r="Q241" s="187">
        <v>0.00069999999999999999</v>
      </c>
      <c r="R241" s="187">
        <f>Q241*H241</f>
        <v>0.0028</v>
      </c>
      <c r="S241" s="187">
        <v>0</v>
      </c>
      <c r="T241" s="188">
        <f>S241*H241</f>
        <v>0</v>
      </c>
      <c r="AR241" s="189" t="s">
        <v>156</v>
      </c>
      <c r="AT241" s="189" t="s">
        <v>151</v>
      </c>
      <c r="AU241" s="189" t="s">
        <v>83</v>
      </c>
      <c r="AY241" s="18" t="s">
        <v>149</v>
      </c>
      <c r="BE241" s="190">
        <f>IF(N241="základní",J241,0)</f>
        <v>0</v>
      </c>
      <c r="BF241" s="190">
        <f>IF(N241="snížená",J241,0)</f>
        <v>0</v>
      </c>
      <c r="BG241" s="190">
        <f>IF(N241="zákl. přenesená",J241,0)</f>
        <v>0</v>
      </c>
      <c r="BH241" s="190">
        <f>IF(N241="sníž. přenesená",J241,0)</f>
        <v>0</v>
      </c>
      <c r="BI241" s="190">
        <f>IF(N241="nulová",J241,0)</f>
        <v>0</v>
      </c>
      <c r="BJ241" s="18" t="s">
        <v>81</v>
      </c>
      <c r="BK241" s="190">
        <f>ROUND(I241*H241,2)</f>
        <v>0</v>
      </c>
      <c r="BL241" s="18" t="s">
        <v>156</v>
      </c>
      <c r="BM241" s="189" t="s">
        <v>335</v>
      </c>
    </row>
    <row r="242" s="1" customFormat="1">
      <c r="B242" s="37"/>
      <c r="D242" s="191" t="s">
        <v>158</v>
      </c>
      <c r="F242" s="192" t="s">
        <v>336</v>
      </c>
      <c r="I242" s="118"/>
      <c r="L242" s="37"/>
      <c r="M242" s="193"/>
      <c r="N242" s="73"/>
      <c r="O242" s="73"/>
      <c r="P242" s="73"/>
      <c r="Q242" s="73"/>
      <c r="R242" s="73"/>
      <c r="S242" s="73"/>
      <c r="T242" s="74"/>
      <c r="AT242" s="18" t="s">
        <v>158</v>
      </c>
      <c r="AU242" s="18" t="s">
        <v>83</v>
      </c>
    </row>
    <row r="243" s="12" customFormat="1">
      <c r="B243" s="194"/>
      <c r="D243" s="191" t="s">
        <v>160</v>
      </c>
      <c r="E243" s="195" t="s">
        <v>1</v>
      </c>
      <c r="F243" s="196" t="s">
        <v>337</v>
      </c>
      <c r="H243" s="197">
        <v>1</v>
      </c>
      <c r="I243" s="198"/>
      <c r="L243" s="194"/>
      <c r="M243" s="199"/>
      <c r="N243" s="200"/>
      <c r="O243" s="200"/>
      <c r="P243" s="200"/>
      <c r="Q243" s="200"/>
      <c r="R243" s="200"/>
      <c r="S243" s="200"/>
      <c r="T243" s="201"/>
      <c r="AT243" s="195" t="s">
        <v>160</v>
      </c>
      <c r="AU243" s="195" t="s">
        <v>83</v>
      </c>
      <c r="AV243" s="12" t="s">
        <v>83</v>
      </c>
      <c r="AW243" s="12" t="s">
        <v>30</v>
      </c>
      <c r="AX243" s="12" t="s">
        <v>73</v>
      </c>
      <c r="AY243" s="195" t="s">
        <v>149</v>
      </c>
    </row>
    <row r="244" s="12" customFormat="1">
      <c r="B244" s="194"/>
      <c r="D244" s="191" t="s">
        <v>160</v>
      </c>
      <c r="E244" s="195" t="s">
        <v>1</v>
      </c>
      <c r="F244" s="196" t="s">
        <v>338</v>
      </c>
      <c r="H244" s="197">
        <v>1</v>
      </c>
      <c r="I244" s="198"/>
      <c r="L244" s="194"/>
      <c r="M244" s="199"/>
      <c r="N244" s="200"/>
      <c r="O244" s="200"/>
      <c r="P244" s="200"/>
      <c r="Q244" s="200"/>
      <c r="R244" s="200"/>
      <c r="S244" s="200"/>
      <c r="T244" s="201"/>
      <c r="AT244" s="195" t="s">
        <v>160</v>
      </c>
      <c r="AU244" s="195" t="s">
        <v>83</v>
      </c>
      <c r="AV244" s="12" t="s">
        <v>83</v>
      </c>
      <c r="AW244" s="12" t="s">
        <v>30</v>
      </c>
      <c r="AX244" s="12" t="s">
        <v>73</v>
      </c>
      <c r="AY244" s="195" t="s">
        <v>149</v>
      </c>
    </row>
    <row r="245" s="12" customFormat="1">
      <c r="B245" s="194"/>
      <c r="D245" s="191" t="s">
        <v>160</v>
      </c>
      <c r="E245" s="195" t="s">
        <v>1</v>
      </c>
      <c r="F245" s="196" t="s">
        <v>339</v>
      </c>
      <c r="H245" s="197">
        <v>1</v>
      </c>
      <c r="I245" s="198"/>
      <c r="L245" s="194"/>
      <c r="M245" s="199"/>
      <c r="N245" s="200"/>
      <c r="O245" s="200"/>
      <c r="P245" s="200"/>
      <c r="Q245" s="200"/>
      <c r="R245" s="200"/>
      <c r="S245" s="200"/>
      <c r="T245" s="201"/>
      <c r="AT245" s="195" t="s">
        <v>160</v>
      </c>
      <c r="AU245" s="195" t="s">
        <v>83</v>
      </c>
      <c r="AV245" s="12" t="s">
        <v>83</v>
      </c>
      <c r="AW245" s="12" t="s">
        <v>30</v>
      </c>
      <c r="AX245" s="12" t="s">
        <v>73</v>
      </c>
      <c r="AY245" s="195" t="s">
        <v>149</v>
      </c>
    </row>
    <row r="246" s="12" customFormat="1">
      <c r="B246" s="194"/>
      <c r="D246" s="191" t="s">
        <v>160</v>
      </c>
      <c r="E246" s="195" t="s">
        <v>1</v>
      </c>
      <c r="F246" s="196" t="s">
        <v>340</v>
      </c>
      <c r="H246" s="197">
        <v>1</v>
      </c>
      <c r="I246" s="198"/>
      <c r="L246" s="194"/>
      <c r="M246" s="199"/>
      <c r="N246" s="200"/>
      <c r="O246" s="200"/>
      <c r="P246" s="200"/>
      <c r="Q246" s="200"/>
      <c r="R246" s="200"/>
      <c r="S246" s="200"/>
      <c r="T246" s="201"/>
      <c r="AT246" s="195" t="s">
        <v>160</v>
      </c>
      <c r="AU246" s="195" t="s">
        <v>83</v>
      </c>
      <c r="AV246" s="12" t="s">
        <v>83</v>
      </c>
      <c r="AW246" s="12" t="s">
        <v>30</v>
      </c>
      <c r="AX246" s="12" t="s">
        <v>73</v>
      </c>
      <c r="AY246" s="195" t="s">
        <v>149</v>
      </c>
    </row>
    <row r="247" s="13" customFormat="1">
      <c r="B247" s="202"/>
      <c r="D247" s="191" t="s">
        <v>160</v>
      </c>
      <c r="E247" s="203" t="s">
        <v>1</v>
      </c>
      <c r="F247" s="204" t="s">
        <v>187</v>
      </c>
      <c r="H247" s="205">
        <v>4</v>
      </c>
      <c r="I247" s="206"/>
      <c r="L247" s="202"/>
      <c r="M247" s="207"/>
      <c r="N247" s="208"/>
      <c r="O247" s="208"/>
      <c r="P247" s="208"/>
      <c r="Q247" s="208"/>
      <c r="R247" s="208"/>
      <c r="S247" s="208"/>
      <c r="T247" s="209"/>
      <c r="AT247" s="203" t="s">
        <v>160</v>
      </c>
      <c r="AU247" s="203" t="s">
        <v>83</v>
      </c>
      <c r="AV247" s="13" t="s">
        <v>156</v>
      </c>
      <c r="AW247" s="13" t="s">
        <v>30</v>
      </c>
      <c r="AX247" s="13" t="s">
        <v>81</v>
      </c>
      <c r="AY247" s="203" t="s">
        <v>149</v>
      </c>
    </row>
    <row r="248" s="1" customFormat="1" ht="16.5" customHeight="1">
      <c r="B248" s="177"/>
      <c r="C248" s="211" t="s">
        <v>341</v>
      </c>
      <c r="D248" s="211" t="s">
        <v>223</v>
      </c>
      <c r="E248" s="212" t="s">
        <v>342</v>
      </c>
      <c r="F248" s="213" t="s">
        <v>343</v>
      </c>
      <c r="G248" s="214" t="s">
        <v>344</v>
      </c>
      <c r="H248" s="215">
        <v>4</v>
      </c>
      <c r="I248" s="216"/>
      <c r="J248" s="217">
        <f>ROUND(I248*H248,2)</f>
        <v>0</v>
      </c>
      <c r="K248" s="213" t="s">
        <v>1</v>
      </c>
      <c r="L248" s="218"/>
      <c r="M248" s="219" t="s">
        <v>1</v>
      </c>
      <c r="N248" s="220" t="s">
        <v>38</v>
      </c>
      <c r="O248" s="73"/>
      <c r="P248" s="187">
        <f>O248*H248</f>
        <v>0</v>
      </c>
      <c r="Q248" s="187">
        <v>0</v>
      </c>
      <c r="R248" s="187">
        <f>Q248*H248</f>
        <v>0</v>
      </c>
      <c r="S248" s="187">
        <v>0</v>
      </c>
      <c r="T248" s="188">
        <f>S248*H248</f>
        <v>0</v>
      </c>
      <c r="AR248" s="189" t="s">
        <v>199</v>
      </c>
      <c r="AT248" s="189" t="s">
        <v>223</v>
      </c>
      <c r="AU248" s="189" t="s">
        <v>83</v>
      </c>
      <c r="AY248" s="18" t="s">
        <v>149</v>
      </c>
      <c r="BE248" s="190">
        <f>IF(N248="základní",J248,0)</f>
        <v>0</v>
      </c>
      <c r="BF248" s="190">
        <f>IF(N248="snížená",J248,0)</f>
        <v>0</v>
      </c>
      <c r="BG248" s="190">
        <f>IF(N248="zákl. přenesená",J248,0)</f>
        <v>0</v>
      </c>
      <c r="BH248" s="190">
        <f>IF(N248="sníž. přenesená",J248,0)</f>
        <v>0</v>
      </c>
      <c r="BI248" s="190">
        <f>IF(N248="nulová",J248,0)</f>
        <v>0</v>
      </c>
      <c r="BJ248" s="18" t="s">
        <v>81</v>
      </c>
      <c r="BK248" s="190">
        <f>ROUND(I248*H248,2)</f>
        <v>0</v>
      </c>
      <c r="BL248" s="18" t="s">
        <v>156</v>
      </c>
      <c r="BM248" s="189" t="s">
        <v>345</v>
      </c>
    </row>
    <row r="249" s="12" customFormat="1">
      <c r="B249" s="194"/>
      <c r="D249" s="191" t="s">
        <v>160</v>
      </c>
      <c r="E249" s="195" t="s">
        <v>1</v>
      </c>
      <c r="F249" s="196" t="s">
        <v>337</v>
      </c>
      <c r="H249" s="197">
        <v>1</v>
      </c>
      <c r="I249" s="198"/>
      <c r="L249" s="194"/>
      <c r="M249" s="199"/>
      <c r="N249" s="200"/>
      <c r="O249" s="200"/>
      <c r="P249" s="200"/>
      <c r="Q249" s="200"/>
      <c r="R249" s="200"/>
      <c r="S249" s="200"/>
      <c r="T249" s="201"/>
      <c r="AT249" s="195" t="s">
        <v>160</v>
      </c>
      <c r="AU249" s="195" t="s">
        <v>83</v>
      </c>
      <c r="AV249" s="12" t="s">
        <v>83</v>
      </c>
      <c r="AW249" s="12" t="s">
        <v>30</v>
      </c>
      <c r="AX249" s="12" t="s">
        <v>73</v>
      </c>
      <c r="AY249" s="195" t="s">
        <v>149</v>
      </c>
    </row>
    <row r="250" s="12" customFormat="1">
      <c r="B250" s="194"/>
      <c r="D250" s="191" t="s">
        <v>160</v>
      </c>
      <c r="E250" s="195" t="s">
        <v>1</v>
      </c>
      <c r="F250" s="196" t="s">
        <v>338</v>
      </c>
      <c r="H250" s="197">
        <v>1</v>
      </c>
      <c r="I250" s="198"/>
      <c r="L250" s="194"/>
      <c r="M250" s="199"/>
      <c r="N250" s="200"/>
      <c r="O250" s="200"/>
      <c r="P250" s="200"/>
      <c r="Q250" s="200"/>
      <c r="R250" s="200"/>
      <c r="S250" s="200"/>
      <c r="T250" s="201"/>
      <c r="AT250" s="195" t="s">
        <v>160</v>
      </c>
      <c r="AU250" s="195" t="s">
        <v>83</v>
      </c>
      <c r="AV250" s="12" t="s">
        <v>83</v>
      </c>
      <c r="AW250" s="12" t="s">
        <v>30</v>
      </c>
      <c r="AX250" s="12" t="s">
        <v>73</v>
      </c>
      <c r="AY250" s="195" t="s">
        <v>149</v>
      </c>
    </row>
    <row r="251" s="12" customFormat="1">
      <c r="B251" s="194"/>
      <c r="D251" s="191" t="s">
        <v>160</v>
      </c>
      <c r="E251" s="195" t="s">
        <v>1</v>
      </c>
      <c r="F251" s="196" t="s">
        <v>339</v>
      </c>
      <c r="H251" s="197">
        <v>1</v>
      </c>
      <c r="I251" s="198"/>
      <c r="L251" s="194"/>
      <c r="M251" s="199"/>
      <c r="N251" s="200"/>
      <c r="O251" s="200"/>
      <c r="P251" s="200"/>
      <c r="Q251" s="200"/>
      <c r="R251" s="200"/>
      <c r="S251" s="200"/>
      <c r="T251" s="201"/>
      <c r="AT251" s="195" t="s">
        <v>160</v>
      </c>
      <c r="AU251" s="195" t="s">
        <v>83</v>
      </c>
      <c r="AV251" s="12" t="s">
        <v>83</v>
      </c>
      <c r="AW251" s="12" t="s">
        <v>30</v>
      </c>
      <c r="AX251" s="12" t="s">
        <v>73</v>
      </c>
      <c r="AY251" s="195" t="s">
        <v>149</v>
      </c>
    </row>
    <row r="252" s="12" customFormat="1">
      <c r="B252" s="194"/>
      <c r="D252" s="191" t="s">
        <v>160</v>
      </c>
      <c r="E252" s="195" t="s">
        <v>1</v>
      </c>
      <c r="F252" s="196" t="s">
        <v>340</v>
      </c>
      <c r="H252" s="197">
        <v>1</v>
      </c>
      <c r="I252" s="198"/>
      <c r="L252" s="194"/>
      <c r="M252" s="199"/>
      <c r="N252" s="200"/>
      <c r="O252" s="200"/>
      <c r="P252" s="200"/>
      <c r="Q252" s="200"/>
      <c r="R252" s="200"/>
      <c r="S252" s="200"/>
      <c r="T252" s="201"/>
      <c r="AT252" s="195" t="s">
        <v>160</v>
      </c>
      <c r="AU252" s="195" t="s">
        <v>83</v>
      </c>
      <c r="AV252" s="12" t="s">
        <v>83</v>
      </c>
      <c r="AW252" s="12" t="s">
        <v>30</v>
      </c>
      <c r="AX252" s="12" t="s">
        <v>73</v>
      </c>
      <c r="AY252" s="195" t="s">
        <v>149</v>
      </c>
    </row>
    <row r="253" s="13" customFormat="1">
      <c r="B253" s="202"/>
      <c r="D253" s="191" t="s">
        <v>160</v>
      </c>
      <c r="E253" s="203" t="s">
        <v>1</v>
      </c>
      <c r="F253" s="204" t="s">
        <v>187</v>
      </c>
      <c r="H253" s="205">
        <v>4</v>
      </c>
      <c r="I253" s="206"/>
      <c r="L253" s="202"/>
      <c r="M253" s="207"/>
      <c r="N253" s="208"/>
      <c r="O253" s="208"/>
      <c r="P253" s="208"/>
      <c r="Q253" s="208"/>
      <c r="R253" s="208"/>
      <c r="S253" s="208"/>
      <c r="T253" s="209"/>
      <c r="AT253" s="203" t="s">
        <v>160</v>
      </c>
      <c r="AU253" s="203" t="s">
        <v>83</v>
      </c>
      <c r="AV253" s="13" t="s">
        <v>156</v>
      </c>
      <c r="AW253" s="13" t="s">
        <v>30</v>
      </c>
      <c r="AX253" s="13" t="s">
        <v>81</v>
      </c>
      <c r="AY253" s="203" t="s">
        <v>149</v>
      </c>
    </row>
    <row r="254" s="1" customFormat="1" ht="24" customHeight="1">
      <c r="B254" s="177"/>
      <c r="C254" s="178" t="s">
        <v>346</v>
      </c>
      <c r="D254" s="178" t="s">
        <v>151</v>
      </c>
      <c r="E254" s="179" t="s">
        <v>347</v>
      </c>
      <c r="F254" s="180" t="s">
        <v>348</v>
      </c>
      <c r="G254" s="181" t="s">
        <v>334</v>
      </c>
      <c r="H254" s="182">
        <v>4</v>
      </c>
      <c r="I254" s="183"/>
      <c r="J254" s="184">
        <f>ROUND(I254*H254,2)</f>
        <v>0</v>
      </c>
      <c r="K254" s="180" t="s">
        <v>155</v>
      </c>
      <c r="L254" s="37"/>
      <c r="M254" s="185" t="s">
        <v>1</v>
      </c>
      <c r="N254" s="186" t="s">
        <v>38</v>
      </c>
      <c r="O254" s="73"/>
      <c r="P254" s="187">
        <f>O254*H254</f>
        <v>0</v>
      </c>
      <c r="Q254" s="187">
        <v>0.11241</v>
      </c>
      <c r="R254" s="187">
        <f>Q254*H254</f>
        <v>0.44963999999999998</v>
      </c>
      <c r="S254" s="187">
        <v>0</v>
      </c>
      <c r="T254" s="188">
        <f>S254*H254</f>
        <v>0</v>
      </c>
      <c r="AR254" s="189" t="s">
        <v>156</v>
      </c>
      <c r="AT254" s="189" t="s">
        <v>151</v>
      </c>
      <c r="AU254" s="189" t="s">
        <v>83</v>
      </c>
      <c r="AY254" s="18" t="s">
        <v>149</v>
      </c>
      <c r="BE254" s="190">
        <f>IF(N254="základní",J254,0)</f>
        <v>0</v>
      </c>
      <c r="BF254" s="190">
        <f>IF(N254="snížená",J254,0)</f>
        <v>0</v>
      </c>
      <c r="BG254" s="190">
        <f>IF(N254="zákl. přenesená",J254,0)</f>
        <v>0</v>
      </c>
      <c r="BH254" s="190">
        <f>IF(N254="sníž. přenesená",J254,0)</f>
        <v>0</v>
      </c>
      <c r="BI254" s="190">
        <f>IF(N254="nulová",J254,0)</f>
        <v>0</v>
      </c>
      <c r="BJ254" s="18" t="s">
        <v>81</v>
      </c>
      <c r="BK254" s="190">
        <f>ROUND(I254*H254,2)</f>
        <v>0</v>
      </c>
      <c r="BL254" s="18" t="s">
        <v>156</v>
      </c>
      <c r="BM254" s="189" t="s">
        <v>349</v>
      </c>
    </row>
    <row r="255" s="1" customFormat="1">
      <c r="B255" s="37"/>
      <c r="D255" s="191" t="s">
        <v>158</v>
      </c>
      <c r="F255" s="192" t="s">
        <v>350</v>
      </c>
      <c r="I255" s="118"/>
      <c r="L255" s="37"/>
      <c r="M255" s="193"/>
      <c r="N255" s="73"/>
      <c r="O255" s="73"/>
      <c r="P255" s="73"/>
      <c r="Q255" s="73"/>
      <c r="R255" s="73"/>
      <c r="S255" s="73"/>
      <c r="T255" s="74"/>
      <c r="AT255" s="18" t="s">
        <v>158</v>
      </c>
      <c r="AU255" s="18" t="s">
        <v>83</v>
      </c>
    </row>
    <row r="256" s="12" customFormat="1">
      <c r="B256" s="194"/>
      <c r="D256" s="191" t="s">
        <v>160</v>
      </c>
      <c r="E256" s="195" t="s">
        <v>1</v>
      </c>
      <c r="F256" s="196" t="s">
        <v>156</v>
      </c>
      <c r="H256" s="197">
        <v>4</v>
      </c>
      <c r="I256" s="198"/>
      <c r="L256" s="194"/>
      <c r="M256" s="199"/>
      <c r="N256" s="200"/>
      <c r="O256" s="200"/>
      <c r="P256" s="200"/>
      <c r="Q256" s="200"/>
      <c r="R256" s="200"/>
      <c r="S256" s="200"/>
      <c r="T256" s="201"/>
      <c r="AT256" s="195" t="s">
        <v>160</v>
      </c>
      <c r="AU256" s="195" t="s">
        <v>83</v>
      </c>
      <c r="AV256" s="12" t="s">
        <v>83</v>
      </c>
      <c r="AW256" s="12" t="s">
        <v>30</v>
      </c>
      <c r="AX256" s="12" t="s">
        <v>81</v>
      </c>
      <c r="AY256" s="195" t="s">
        <v>149</v>
      </c>
    </row>
    <row r="257" s="1" customFormat="1" ht="16.5" customHeight="1">
      <c r="B257" s="177"/>
      <c r="C257" s="211" t="s">
        <v>351</v>
      </c>
      <c r="D257" s="211" t="s">
        <v>223</v>
      </c>
      <c r="E257" s="212" t="s">
        <v>352</v>
      </c>
      <c r="F257" s="213" t="s">
        <v>353</v>
      </c>
      <c r="G257" s="214" t="s">
        <v>334</v>
      </c>
      <c r="H257" s="215">
        <v>4</v>
      </c>
      <c r="I257" s="216"/>
      <c r="J257" s="217">
        <f>ROUND(I257*H257,2)</f>
        <v>0</v>
      </c>
      <c r="K257" s="213" t="s">
        <v>155</v>
      </c>
      <c r="L257" s="218"/>
      <c r="M257" s="219" t="s">
        <v>1</v>
      </c>
      <c r="N257" s="220" t="s">
        <v>38</v>
      </c>
      <c r="O257" s="73"/>
      <c r="P257" s="187">
        <f>O257*H257</f>
        <v>0</v>
      </c>
      <c r="Q257" s="187">
        <v>0.0030000000000000001</v>
      </c>
      <c r="R257" s="187">
        <f>Q257*H257</f>
        <v>0.012</v>
      </c>
      <c r="S257" s="187">
        <v>0</v>
      </c>
      <c r="T257" s="188">
        <f>S257*H257</f>
        <v>0</v>
      </c>
      <c r="AR257" s="189" t="s">
        <v>199</v>
      </c>
      <c r="AT257" s="189" t="s">
        <v>223</v>
      </c>
      <c r="AU257" s="189" t="s">
        <v>83</v>
      </c>
      <c r="AY257" s="18" t="s">
        <v>149</v>
      </c>
      <c r="BE257" s="190">
        <f>IF(N257="základní",J257,0)</f>
        <v>0</v>
      </c>
      <c r="BF257" s="190">
        <f>IF(N257="snížená",J257,0)</f>
        <v>0</v>
      </c>
      <c r="BG257" s="190">
        <f>IF(N257="zákl. přenesená",J257,0)</f>
        <v>0</v>
      </c>
      <c r="BH257" s="190">
        <f>IF(N257="sníž. přenesená",J257,0)</f>
        <v>0</v>
      </c>
      <c r="BI257" s="190">
        <f>IF(N257="nulová",J257,0)</f>
        <v>0</v>
      </c>
      <c r="BJ257" s="18" t="s">
        <v>81</v>
      </c>
      <c r="BK257" s="190">
        <f>ROUND(I257*H257,2)</f>
        <v>0</v>
      </c>
      <c r="BL257" s="18" t="s">
        <v>156</v>
      </c>
      <c r="BM257" s="189" t="s">
        <v>354</v>
      </c>
    </row>
    <row r="258" s="12" customFormat="1">
      <c r="B258" s="194"/>
      <c r="D258" s="191" t="s">
        <v>160</v>
      </c>
      <c r="E258" s="195" t="s">
        <v>1</v>
      </c>
      <c r="F258" s="196" t="s">
        <v>156</v>
      </c>
      <c r="H258" s="197">
        <v>4</v>
      </c>
      <c r="I258" s="198"/>
      <c r="L258" s="194"/>
      <c r="M258" s="199"/>
      <c r="N258" s="200"/>
      <c r="O258" s="200"/>
      <c r="P258" s="200"/>
      <c r="Q258" s="200"/>
      <c r="R258" s="200"/>
      <c r="S258" s="200"/>
      <c r="T258" s="201"/>
      <c r="AT258" s="195" t="s">
        <v>160</v>
      </c>
      <c r="AU258" s="195" t="s">
        <v>83</v>
      </c>
      <c r="AV258" s="12" t="s">
        <v>83</v>
      </c>
      <c r="AW258" s="12" t="s">
        <v>30</v>
      </c>
      <c r="AX258" s="12" t="s">
        <v>81</v>
      </c>
      <c r="AY258" s="195" t="s">
        <v>149</v>
      </c>
    </row>
    <row r="259" s="1" customFormat="1" ht="16.5" customHeight="1">
      <c r="B259" s="177"/>
      <c r="C259" s="211" t="s">
        <v>355</v>
      </c>
      <c r="D259" s="211" t="s">
        <v>223</v>
      </c>
      <c r="E259" s="212" t="s">
        <v>356</v>
      </c>
      <c r="F259" s="213" t="s">
        <v>357</v>
      </c>
      <c r="G259" s="214" t="s">
        <v>334</v>
      </c>
      <c r="H259" s="215">
        <v>4</v>
      </c>
      <c r="I259" s="216"/>
      <c r="J259" s="217">
        <f>ROUND(I259*H259,2)</f>
        <v>0</v>
      </c>
      <c r="K259" s="213" t="s">
        <v>155</v>
      </c>
      <c r="L259" s="218"/>
      <c r="M259" s="219" t="s">
        <v>1</v>
      </c>
      <c r="N259" s="220" t="s">
        <v>38</v>
      </c>
      <c r="O259" s="73"/>
      <c r="P259" s="187">
        <f>O259*H259</f>
        <v>0</v>
      </c>
      <c r="Q259" s="187">
        <v>0.00010000000000000001</v>
      </c>
      <c r="R259" s="187">
        <f>Q259*H259</f>
        <v>0.00040000000000000002</v>
      </c>
      <c r="S259" s="187">
        <v>0</v>
      </c>
      <c r="T259" s="188">
        <f>S259*H259</f>
        <v>0</v>
      </c>
      <c r="AR259" s="189" t="s">
        <v>199</v>
      </c>
      <c r="AT259" s="189" t="s">
        <v>223</v>
      </c>
      <c r="AU259" s="189" t="s">
        <v>83</v>
      </c>
      <c r="AY259" s="18" t="s">
        <v>149</v>
      </c>
      <c r="BE259" s="190">
        <f>IF(N259="základní",J259,0)</f>
        <v>0</v>
      </c>
      <c r="BF259" s="190">
        <f>IF(N259="snížená",J259,0)</f>
        <v>0</v>
      </c>
      <c r="BG259" s="190">
        <f>IF(N259="zákl. přenesená",J259,0)</f>
        <v>0</v>
      </c>
      <c r="BH259" s="190">
        <f>IF(N259="sníž. přenesená",J259,0)</f>
        <v>0</v>
      </c>
      <c r="BI259" s="190">
        <f>IF(N259="nulová",J259,0)</f>
        <v>0</v>
      </c>
      <c r="BJ259" s="18" t="s">
        <v>81</v>
      </c>
      <c r="BK259" s="190">
        <f>ROUND(I259*H259,2)</f>
        <v>0</v>
      </c>
      <c r="BL259" s="18" t="s">
        <v>156</v>
      </c>
      <c r="BM259" s="189" t="s">
        <v>358</v>
      </c>
    </row>
    <row r="260" s="12" customFormat="1">
      <c r="B260" s="194"/>
      <c r="D260" s="191" t="s">
        <v>160</v>
      </c>
      <c r="E260" s="195" t="s">
        <v>1</v>
      </c>
      <c r="F260" s="196" t="s">
        <v>156</v>
      </c>
      <c r="H260" s="197">
        <v>4</v>
      </c>
      <c r="I260" s="198"/>
      <c r="L260" s="194"/>
      <c r="M260" s="199"/>
      <c r="N260" s="200"/>
      <c r="O260" s="200"/>
      <c r="P260" s="200"/>
      <c r="Q260" s="200"/>
      <c r="R260" s="200"/>
      <c r="S260" s="200"/>
      <c r="T260" s="201"/>
      <c r="AT260" s="195" t="s">
        <v>160</v>
      </c>
      <c r="AU260" s="195" t="s">
        <v>83</v>
      </c>
      <c r="AV260" s="12" t="s">
        <v>83</v>
      </c>
      <c r="AW260" s="12" t="s">
        <v>30</v>
      </c>
      <c r="AX260" s="12" t="s">
        <v>81</v>
      </c>
      <c r="AY260" s="195" t="s">
        <v>149</v>
      </c>
    </row>
    <row r="261" s="1" customFormat="1" ht="16.5" customHeight="1">
      <c r="B261" s="177"/>
      <c r="C261" s="211" t="s">
        <v>359</v>
      </c>
      <c r="D261" s="211" t="s">
        <v>223</v>
      </c>
      <c r="E261" s="212" t="s">
        <v>360</v>
      </c>
      <c r="F261" s="213" t="s">
        <v>361</v>
      </c>
      <c r="G261" s="214" t="s">
        <v>334</v>
      </c>
      <c r="H261" s="215">
        <v>4</v>
      </c>
      <c r="I261" s="216"/>
      <c r="J261" s="217">
        <f>ROUND(I261*H261,2)</f>
        <v>0</v>
      </c>
      <c r="K261" s="213" t="s">
        <v>155</v>
      </c>
      <c r="L261" s="218"/>
      <c r="M261" s="219" t="s">
        <v>1</v>
      </c>
      <c r="N261" s="220" t="s">
        <v>38</v>
      </c>
      <c r="O261" s="73"/>
      <c r="P261" s="187">
        <f>O261*H261</f>
        <v>0</v>
      </c>
      <c r="Q261" s="187">
        <v>0.00035</v>
      </c>
      <c r="R261" s="187">
        <f>Q261*H261</f>
        <v>0.0014</v>
      </c>
      <c r="S261" s="187">
        <v>0</v>
      </c>
      <c r="T261" s="188">
        <f>S261*H261</f>
        <v>0</v>
      </c>
      <c r="AR261" s="189" t="s">
        <v>199</v>
      </c>
      <c r="AT261" s="189" t="s">
        <v>223</v>
      </c>
      <c r="AU261" s="189" t="s">
        <v>83</v>
      </c>
      <c r="AY261" s="18" t="s">
        <v>149</v>
      </c>
      <c r="BE261" s="190">
        <f>IF(N261="základní",J261,0)</f>
        <v>0</v>
      </c>
      <c r="BF261" s="190">
        <f>IF(N261="snížená",J261,0)</f>
        <v>0</v>
      </c>
      <c r="BG261" s="190">
        <f>IF(N261="zákl. přenesená",J261,0)</f>
        <v>0</v>
      </c>
      <c r="BH261" s="190">
        <f>IF(N261="sníž. přenesená",J261,0)</f>
        <v>0</v>
      </c>
      <c r="BI261" s="190">
        <f>IF(N261="nulová",J261,0)</f>
        <v>0</v>
      </c>
      <c r="BJ261" s="18" t="s">
        <v>81</v>
      </c>
      <c r="BK261" s="190">
        <f>ROUND(I261*H261,2)</f>
        <v>0</v>
      </c>
      <c r="BL261" s="18" t="s">
        <v>156</v>
      </c>
      <c r="BM261" s="189" t="s">
        <v>362</v>
      </c>
    </row>
    <row r="262" s="12" customFormat="1">
      <c r="B262" s="194"/>
      <c r="D262" s="191" t="s">
        <v>160</v>
      </c>
      <c r="E262" s="195" t="s">
        <v>1</v>
      </c>
      <c r="F262" s="196" t="s">
        <v>156</v>
      </c>
      <c r="H262" s="197">
        <v>4</v>
      </c>
      <c r="I262" s="198"/>
      <c r="L262" s="194"/>
      <c r="M262" s="199"/>
      <c r="N262" s="200"/>
      <c r="O262" s="200"/>
      <c r="P262" s="200"/>
      <c r="Q262" s="200"/>
      <c r="R262" s="200"/>
      <c r="S262" s="200"/>
      <c r="T262" s="201"/>
      <c r="AT262" s="195" t="s">
        <v>160</v>
      </c>
      <c r="AU262" s="195" t="s">
        <v>83</v>
      </c>
      <c r="AV262" s="12" t="s">
        <v>83</v>
      </c>
      <c r="AW262" s="12" t="s">
        <v>30</v>
      </c>
      <c r="AX262" s="12" t="s">
        <v>81</v>
      </c>
      <c r="AY262" s="195" t="s">
        <v>149</v>
      </c>
    </row>
    <row r="263" s="1" customFormat="1" ht="16.5" customHeight="1">
      <c r="B263" s="177"/>
      <c r="C263" s="211" t="s">
        <v>363</v>
      </c>
      <c r="D263" s="211" t="s">
        <v>223</v>
      </c>
      <c r="E263" s="212" t="s">
        <v>364</v>
      </c>
      <c r="F263" s="213" t="s">
        <v>365</v>
      </c>
      <c r="G263" s="214" t="s">
        <v>334</v>
      </c>
      <c r="H263" s="215">
        <v>4</v>
      </c>
      <c r="I263" s="216"/>
      <c r="J263" s="217">
        <f>ROUND(I263*H263,2)</f>
        <v>0</v>
      </c>
      <c r="K263" s="213" t="s">
        <v>155</v>
      </c>
      <c r="L263" s="218"/>
      <c r="M263" s="219" t="s">
        <v>1</v>
      </c>
      <c r="N263" s="220" t="s">
        <v>38</v>
      </c>
      <c r="O263" s="73"/>
      <c r="P263" s="187">
        <f>O263*H263</f>
        <v>0</v>
      </c>
      <c r="Q263" s="187">
        <v>0.0061000000000000004</v>
      </c>
      <c r="R263" s="187">
        <f>Q263*H263</f>
        <v>0.024400000000000002</v>
      </c>
      <c r="S263" s="187">
        <v>0</v>
      </c>
      <c r="T263" s="188">
        <f>S263*H263</f>
        <v>0</v>
      </c>
      <c r="AR263" s="189" t="s">
        <v>199</v>
      </c>
      <c r="AT263" s="189" t="s">
        <v>223</v>
      </c>
      <c r="AU263" s="189" t="s">
        <v>83</v>
      </c>
      <c r="AY263" s="18" t="s">
        <v>149</v>
      </c>
      <c r="BE263" s="190">
        <f>IF(N263="základní",J263,0)</f>
        <v>0</v>
      </c>
      <c r="BF263" s="190">
        <f>IF(N263="snížená",J263,0)</f>
        <v>0</v>
      </c>
      <c r="BG263" s="190">
        <f>IF(N263="zákl. přenesená",J263,0)</f>
        <v>0</v>
      </c>
      <c r="BH263" s="190">
        <f>IF(N263="sníž. přenesená",J263,0)</f>
        <v>0</v>
      </c>
      <c r="BI263" s="190">
        <f>IF(N263="nulová",J263,0)</f>
        <v>0</v>
      </c>
      <c r="BJ263" s="18" t="s">
        <v>81</v>
      </c>
      <c r="BK263" s="190">
        <f>ROUND(I263*H263,2)</f>
        <v>0</v>
      </c>
      <c r="BL263" s="18" t="s">
        <v>156</v>
      </c>
      <c r="BM263" s="189" t="s">
        <v>366</v>
      </c>
    </row>
    <row r="264" s="12" customFormat="1">
      <c r="B264" s="194"/>
      <c r="D264" s="191" t="s">
        <v>160</v>
      </c>
      <c r="E264" s="195" t="s">
        <v>1</v>
      </c>
      <c r="F264" s="196" t="s">
        <v>156</v>
      </c>
      <c r="H264" s="197">
        <v>4</v>
      </c>
      <c r="I264" s="198"/>
      <c r="L264" s="194"/>
      <c r="M264" s="199"/>
      <c r="N264" s="200"/>
      <c r="O264" s="200"/>
      <c r="P264" s="200"/>
      <c r="Q264" s="200"/>
      <c r="R264" s="200"/>
      <c r="S264" s="200"/>
      <c r="T264" s="201"/>
      <c r="AT264" s="195" t="s">
        <v>160</v>
      </c>
      <c r="AU264" s="195" t="s">
        <v>83</v>
      </c>
      <c r="AV264" s="12" t="s">
        <v>83</v>
      </c>
      <c r="AW264" s="12" t="s">
        <v>30</v>
      </c>
      <c r="AX264" s="12" t="s">
        <v>81</v>
      </c>
      <c r="AY264" s="195" t="s">
        <v>149</v>
      </c>
    </row>
    <row r="265" s="1" customFormat="1" ht="24" customHeight="1">
      <c r="B265" s="177"/>
      <c r="C265" s="178" t="s">
        <v>367</v>
      </c>
      <c r="D265" s="178" t="s">
        <v>151</v>
      </c>
      <c r="E265" s="179" t="s">
        <v>368</v>
      </c>
      <c r="F265" s="180" t="s">
        <v>369</v>
      </c>
      <c r="G265" s="181" t="s">
        <v>281</v>
      </c>
      <c r="H265" s="182">
        <v>1273</v>
      </c>
      <c r="I265" s="183"/>
      <c r="J265" s="184">
        <f>ROUND(I265*H265,2)</f>
        <v>0</v>
      </c>
      <c r="K265" s="180" t="s">
        <v>155</v>
      </c>
      <c r="L265" s="37"/>
      <c r="M265" s="185" t="s">
        <v>1</v>
      </c>
      <c r="N265" s="186" t="s">
        <v>38</v>
      </c>
      <c r="O265" s="73"/>
      <c r="P265" s="187">
        <f>O265*H265</f>
        <v>0</v>
      </c>
      <c r="Q265" s="187">
        <v>0.00020000000000000001</v>
      </c>
      <c r="R265" s="187">
        <f>Q265*H265</f>
        <v>0.25459999999999999</v>
      </c>
      <c r="S265" s="187">
        <v>0</v>
      </c>
      <c r="T265" s="188">
        <f>S265*H265</f>
        <v>0</v>
      </c>
      <c r="AR265" s="189" t="s">
        <v>156</v>
      </c>
      <c r="AT265" s="189" t="s">
        <v>151</v>
      </c>
      <c r="AU265" s="189" t="s">
        <v>83</v>
      </c>
      <c r="AY265" s="18" t="s">
        <v>149</v>
      </c>
      <c r="BE265" s="190">
        <f>IF(N265="základní",J265,0)</f>
        <v>0</v>
      </c>
      <c r="BF265" s="190">
        <f>IF(N265="snížená",J265,0)</f>
        <v>0</v>
      </c>
      <c r="BG265" s="190">
        <f>IF(N265="zákl. přenesená",J265,0)</f>
        <v>0</v>
      </c>
      <c r="BH265" s="190">
        <f>IF(N265="sníž. přenesená",J265,0)</f>
        <v>0</v>
      </c>
      <c r="BI265" s="190">
        <f>IF(N265="nulová",J265,0)</f>
        <v>0</v>
      </c>
      <c r="BJ265" s="18" t="s">
        <v>81</v>
      </c>
      <c r="BK265" s="190">
        <f>ROUND(I265*H265,2)</f>
        <v>0</v>
      </c>
      <c r="BL265" s="18" t="s">
        <v>156</v>
      </c>
      <c r="BM265" s="189" t="s">
        <v>370</v>
      </c>
    </row>
    <row r="266" s="1" customFormat="1">
      <c r="B266" s="37"/>
      <c r="D266" s="191" t="s">
        <v>158</v>
      </c>
      <c r="F266" s="192" t="s">
        <v>371</v>
      </c>
      <c r="I266" s="118"/>
      <c r="L266" s="37"/>
      <c r="M266" s="193"/>
      <c r="N266" s="73"/>
      <c r="O266" s="73"/>
      <c r="P266" s="73"/>
      <c r="Q266" s="73"/>
      <c r="R266" s="73"/>
      <c r="S266" s="73"/>
      <c r="T266" s="74"/>
      <c r="AT266" s="18" t="s">
        <v>158</v>
      </c>
      <c r="AU266" s="18" t="s">
        <v>83</v>
      </c>
    </row>
    <row r="267" s="12" customFormat="1">
      <c r="B267" s="194"/>
      <c r="D267" s="191" t="s">
        <v>160</v>
      </c>
      <c r="E267" s="195" t="s">
        <v>1</v>
      </c>
      <c r="F267" s="196" t="s">
        <v>372</v>
      </c>
      <c r="H267" s="197">
        <v>903</v>
      </c>
      <c r="I267" s="198"/>
      <c r="L267" s="194"/>
      <c r="M267" s="199"/>
      <c r="N267" s="200"/>
      <c r="O267" s="200"/>
      <c r="P267" s="200"/>
      <c r="Q267" s="200"/>
      <c r="R267" s="200"/>
      <c r="S267" s="200"/>
      <c r="T267" s="201"/>
      <c r="AT267" s="195" t="s">
        <v>160</v>
      </c>
      <c r="AU267" s="195" t="s">
        <v>83</v>
      </c>
      <c r="AV267" s="12" t="s">
        <v>83</v>
      </c>
      <c r="AW267" s="12" t="s">
        <v>30</v>
      </c>
      <c r="AX267" s="12" t="s">
        <v>73</v>
      </c>
      <c r="AY267" s="195" t="s">
        <v>149</v>
      </c>
    </row>
    <row r="268" s="12" customFormat="1">
      <c r="B268" s="194"/>
      <c r="D268" s="191" t="s">
        <v>160</v>
      </c>
      <c r="E268" s="195" t="s">
        <v>1</v>
      </c>
      <c r="F268" s="196" t="s">
        <v>373</v>
      </c>
      <c r="H268" s="197">
        <v>370</v>
      </c>
      <c r="I268" s="198"/>
      <c r="L268" s="194"/>
      <c r="M268" s="199"/>
      <c r="N268" s="200"/>
      <c r="O268" s="200"/>
      <c r="P268" s="200"/>
      <c r="Q268" s="200"/>
      <c r="R268" s="200"/>
      <c r="S268" s="200"/>
      <c r="T268" s="201"/>
      <c r="AT268" s="195" t="s">
        <v>160</v>
      </c>
      <c r="AU268" s="195" t="s">
        <v>83</v>
      </c>
      <c r="AV268" s="12" t="s">
        <v>83</v>
      </c>
      <c r="AW268" s="12" t="s">
        <v>30</v>
      </c>
      <c r="AX268" s="12" t="s">
        <v>73</v>
      </c>
      <c r="AY268" s="195" t="s">
        <v>149</v>
      </c>
    </row>
    <row r="269" s="13" customFormat="1">
      <c r="B269" s="202"/>
      <c r="D269" s="191" t="s">
        <v>160</v>
      </c>
      <c r="E269" s="203" t="s">
        <v>1</v>
      </c>
      <c r="F269" s="204" t="s">
        <v>187</v>
      </c>
      <c r="H269" s="205">
        <v>1273</v>
      </c>
      <c r="I269" s="206"/>
      <c r="L269" s="202"/>
      <c r="M269" s="207"/>
      <c r="N269" s="208"/>
      <c r="O269" s="208"/>
      <c r="P269" s="208"/>
      <c r="Q269" s="208"/>
      <c r="R269" s="208"/>
      <c r="S269" s="208"/>
      <c r="T269" s="209"/>
      <c r="AT269" s="203" t="s">
        <v>160</v>
      </c>
      <c r="AU269" s="203" t="s">
        <v>83</v>
      </c>
      <c r="AV269" s="13" t="s">
        <v>156</v>
      </c>
      <c r="AW269" s="13" t="s">
        <v>30</v>
      </c>
      <c r="AX269" s="13" t="s">
        <v>81</v>
      </c>
      <c r="AY269" s="203" t="s">
        <v>149</v>
      </c>
    </row>
    <row r="270" s="1" customFormat="1" ht="24" customHeight="1">
      <c r="B270" s="177"/>
      <c r="C270" s="178" t="s">
        <v>374</v>
      </c>
      <c r="D270" s="178" t="s">
        <v>151</v>
      </c>
      <c r="E270" s="179" t="s">
        <v>375</v>
      </c>
      <c r="F270" s="180" t="s">
        <v>376</v>
      </c>
      <c r="G270" s="181" t="s">
        <v>281</v>
      </c>
      <c r="H270" s="182">
        <v>46</v>
      </c>
      <c r="I270" s="183"/>
      <c r="J270" s="184">
        <f>ROUND(I270*H270,2)</f>
        <v>0</v>
      </c>
      <c r="K270" s="180" t="s">
        <v>155</v>
      </c>
      <c r="L270" s="37"/>
      <c r="M270" s="185" t="s">
        <v>1</v>
      </c>
      <c r="N270" s="186" t="s">
        <v>38</v>
      </c>
      <c r="O270" s="73"/>
      <c r="P270" s="187">
        <f>O270*H270</f>
        <v>0</v>
      </c>
      <c r="Q270" s="187">
        <v>0.00011</v>
      </c>
      <c r="R270" s="187">
        <f>Q270*H270</f>
        <v>0.0050600000000000003</v>
      </c>
      <c r="S270" s="187">
        <v>0</v>
      </c>
      <c r="T270" s="188">
        <f>S270*H270</f>
        <v>0</v>
      </c>
      <c r="AR270" s="189" t="s">
        <v>156</v>
      </c>
      <c r="AT270" s="189" t="s">
        <v>151</v>
      </c>
      <c r="AU270" s="189" t="s">
        <v>83</v>
      </c>
      <c r="AY270" s="18" t="s">
        <v>149</v>
      </c>
      <c r="BE270" s="190">
        <f>IF(N270="základní",J270,0)</f>
        <v>0</v>
      </c>
      <c r="BF270" s="190">
        <f>IF(N270="snížená",J270,0)</f>
        <v>0</v>
      </c>
      <c r="BG270" s="190">
        <f>IF(N270="zákl. přenesená",J270,0)</f>
        <v>0</v>
      </c>
      <c r="BH270" s="190">
        <f>IF(N270="sníž. přenesená",J270,0)</f>
        <v>0</v>
      </c>
      <c r="BI270" s="190">
        <f>IF(N270="nulová",J270,0)</f>
        <v>0</v>
      </c>
      <c r="BJ270" s="18" t="s">
        <v>81</v>
      </c>
      <c r="BK270" s="190">
        <f>ROUND(I270*H270,2)</f>
        <v>0</v>
      </c>
      <c r="BL270" s="18" t="s">
        <v>156</v>
      </c>
      <c r="BM270" s="189" t="s">
        <v>377</v>
      </c>
    </row>
    <row r="271" s="1" customFormat="1">
      <c r="B271" s="37"/>
      <c r="D271" s="191" t="s">
        <v>158</v>
      </c>
      <c r="F271" s="192" t="s">
        <v>371</v>
      </c>
      <c r="I271" s="118"/>
      <c r="L271" s="37"/>
      <c r="M271" s="193"/>
      <c r="N271" s="73"/>
      <c r="O271" s="73"/>
      <c r="P271" s="73"/>
      <c r="Q271" s="73"/>
      <c r="R271" s="73"/>
      <c r="S271" s="73"/>
      <c r="T271" s="74"/>
      <c r="AT271" s="18" t="s">
        <v>158</v>
      </c>
      <c r="AU271" s="18" t="s">
        <v>83</v>
      </c>
    </row>
    <row r="272" s="12" customFormat="1">
      <c r="B272" s="194"/>
      <c r="D272" s="191" t="s">
        <v>160</v>
      </c>
      <c r="E272" s="195" t="s">
        <v>1</v>
      </c>
      <c r="F272" s="196" t="s">
        <v>378</v>
      </c>
      <c r="H272" s="197">
        <v>46</v>
      </c>
      <c r="I272" s="198"/>
      <c r="L272" s="194"/>
      <c r="M272" s="199"/>
      <c r="N272" s="200"/>
      <c r="O272" s="200"/>
      <c r="P272" s="200"/>
      <c r="Q272" s="200"/>
      <c r="R272" s="200"/>
      <c r="S272" s="200"/>
      <c r="T272" s="201"/>
      <c r="AT272" s="195" t="s">
        <v>160</v>
      </c>
      <c r="AU272" s="195" t="s">
        <v>83</v>
      </c>
      <c r="AV272" s="12" t="s">
        <v>83</v>
      </c>
      <c r="AW272" s="12" t="s">
        <v>30</v>
      </c>
      <c r="AX272" s="12" t="s">
        <v>73</v>
      </c>
      <c r="AY272" s="195" t="s">
        <v>149</v>
      </c>
    </row>
    <row r="273" s="13" customFormat="1">
      <c r="B273" s="202"/>
      <c r="D273" s="191" t="s">
        <v>160</v>
      </c>
      <c r="E273" s="203" t="s">
        <v>1</v>
      </c>
      <c r="F273" s="204" t="s">
        <v>187</v>
      </c>
      <c r="H273" s="205">
        <v>46</v>
      </c>
      <c r="I273" s="206"/>
      <c r="L273" s="202"/>
      <c r="M273" s="207"/>
      <c r="N273" s="208"/>
      <c r="O273" s="208"/>
      <c r="P273" s="208"/>
      <c r="Q273" s="208"/>
      <c r="R273" s="208"/>
      <c r="S273" s="208"/>
      <c r="T273" s="209"/>
      <c r="AT273" s="203" t="s">
        <v>160</v>
      </c>
      <c r="AU273" s="203" t="s">
        <v>83</v>
      </c>
      <c r="AV273" s="13" t="s">
        <v>156</v>
      </c>
      <c r="AW273" s="13" t="s">
        <v>30</v>
      </c>
      <c r="AX273" s="13" t="s">
        <v>81</v>
      </c>
      <c r="AY273" s="203" t="s">
        <v>149</v>
      </c>
    </row>
    <row r="274" s="1" customFormat="1" ht="24" customHeight="1">
      <c r="B274" s="177"/>
      <c r="C274" s="178" t="s">
        <v>379</v>
      </c>
      <c r="D274" s="178" t="s">
        <v>151</v>
      </c>
      <c r="E274" s="179" t="s">
        <v>380</v>
      </c>
      <c r="F274" s="180" t="s">
        <v>381</v>
      </c>
      <c r="G274" s="181" t="s">
        <v>281</v>
      </c>
      <c r="H274" s="182">
        <v>44</v>
      </c>
      <c r="I274" s="183"/>
      <c r="J274" s="184">
        <f>ROUND(I274*H274,2)</f>
        <v>0</v>
      </c>
      <c r="K274" s="180" t="s">
        <v>155</v>
      </c>
      <c r="L274" s="37"/>
      <c r="M274" s="185" t="s">
        <v>1</v>
      </c>
      <c r="N274" s="186" t="s">
        <v>38</v>
      </c>
      <c r="O274" s="73"/>
      <c r="P274" s="187">
        <f>O274*H274</f>
        <v>0</v>
      </c>
      <c r="Q274" s="187">
        <v>0.00012999999999999999</v>
      </c>
      <c r="R274" s="187">
        <f>Q274*H274</f>
        <v>0.0057199999999999994</v>
      </c>
      <c r="S274" s="187">
        <v>0</v>
      </c>
      <c r="T274" s="188">
        <f>S274*H274</f>
        <v>0</v>
      </c>
      <c r="AR274" s="189" t="s">
        <v>156</v>
      </c>
      <c r="AT274" s="189" t="s">
        <v>151</v>
      </c>
      <c r="AU274" s="189" t="s">
        <v>83</v>
      </c>
      <c r="AY274" s="18" t="s">
        <v>149</v>
      </c>
      <c r="BE274" s="190">
        <f>IF(N274="základní",J274,0)</f>
        <v>0</v>
      </c>
      <c r="BF274" s="190">
        <f>IF(N274="snížená",J274,0)</f>
        <v>0</v>
      </c>
      <c r="BG274" s="190">
        <f>IF(N274="zákl. přenesená",J274,0)</f>
        <v>0</v>
      </c>
      <c r="BH274" s="190">
        <f>IF(N274="sníž. přenesená",J274,0)</f>
        <v>0</v>
      </c>
      <c r="BI274" s="190">
        <f>IF(N274="nulová",J274,0)</f>
        <v>0</v>
      </c>
      <c r="BJ274" s="18" t="s">
        <v>81</v>
      </c>
      <c r="BK274" s="190">
        <f>ROUND(I274*H274,2)</f>
        <v>0</v>
      </c>
      <c r="BL274" s="18" t="s">
        <v>156</v>
      </c>
      <c r="BM274" s="189" t="s">
        <v>382</v>
      </c>
    </row>
    <row r="275" s="1" customFormat="1">
      <c r="B275" s="37"/>
      <c r="D275" s="191" t="s">
        <v>158</v>
      </c>
      <c r="F275" s="192" t="s">
        <v>371</v>
      </c>
      <c r="I275" s="118"/>
      <c r="L275" s="37"/>
      <c r="M275" s="193"/>
      <c r="N275" s="73"/>
      <c r="O275" s="73"/>
      <c r="P275" s="73"/>
      <c r="Q275" s="73"/>
      <c r="R275" s="73"/>
      <c r="S275" s="73"/>
      <c r="T275" s="74"/>
      <c r="AT275" s="18" t="s">
        <v>158</v>
      </c>
      <c r="AU275" s="18" t="s">
        <v>83</v>
      </c>
    </row>
    <row r="276" s="12" customFormat="1">
      <c r="B276" s="194"/>
      <c r="D276" s="191" t="s">
        <v>160</v>
      </c>
      <c r="E276" s="195" t="s">
        <v>1</v>
      </c>
      <c r="F276" s="196" t="s">
        <v>383</v>
      </c>
      <c r="H276" s="197">
        <v>44</v>
      </c>
      <c r="I276" s="198"/>
      <c r="L276" s="194"/>
      <c r="M276" s="199"/>
      <c r="N276" s="200"/>
      <c r="O276" s="200"/>
      <c r="P276" s="200"/>
      <c r="Q276" s="200"/>
      <c r="R276" s="200"/>
      <c r="S276" s="200"/>
      <c r="T276" s="201"/>
      <c r="AT276" s="195" t="s">
        <v>160</v>
      </c>
      <c r="AU276" s="195" t="s">
        <v>83</v>
      </c>
      <c r="AV276" s="12" t="s">
        <v>83</v>
      </c>
      <c r="AW276" s="12" t="s">
        <v>30</v>
      </c>
      <c r="AX276" s="12" t="s">
        <v>81</v>
      </c>
      <c r="AY276" s="195" t="s">
        <v>149</v>
      </c>
    </row>
    <row r="277" s="1" customFormat="1" ht="36" customHeight="1">
      <c r="B277" s="177"/>
      <c r="C277" s="178" t="s">
        <v>384</v>
      </c>
      <c r="D277" s="178" t="s">
        <v>151</v>
      </c>
      <c r="E277" s="179" t="s">
        <v>385</v>
      </c>
      <c r="F277" s="180" t="s">
        <v>386</v>
      </c>
      <c r="G277" s="181" t="s">
        <v>281</v>
      </c>
      <c r="H277" s="182">
        <v>1363</v>
      </c>
      <c r="I277" s="183"/>
      <c r="J277" s="184">
        <f>ROUND(I277*H277,2)</f>
        <v>0</v>
      </c>
      <c r="K277" s="180" t="s">
        <v>155</v>
      </c>
      <c r="L277" s="37"/>
      <c r="M277" s="185" t="s">
        <v>1</v>
      </c>
      <c r="N277" s="186" t="s">
        <v>38</v>
      </c>
      <c r="O277" s="73"/>
      <c r="P277" s="187">
        <f>O277*H277</f>
        <v>0</v>
      </c>
      <c r="Q277" s="187">
        <v>0</v>
      </c>
      <c r="R277" s="187">
        <f>Q277*H277</f>
        <v>0</v>
      </c>
      <c r="S277" s="187">
        <v>0</v>
      </c>
      <c r="T277" s="188">
        <f>S277*H277</f>
        <v>0</v>
      </c>
      <c r="AR277" s="189" t="s">
        <v>156</v>
      </c>
      <c r="AT277" s="189" t="s">
        <v>151</v>
      </c>
      <c r="AU277" s="189" t="s">
        <v>83</v>
      </c>
      <c r="AY277" s="18" t="s">
        <v>149</v>
      </c>
      <c r="BE277" s="190">
        <f>IF(N277="základní",J277,0)</f>
        <v>0</v>
      </c>
      <c r="BF277" s="190">
        <f>IF(N277="snížená",J277,0)</f>
        <v>0</v>
      </c>
      <c r="BG277" s="190">
        <f>IF(N277="zákl. přenesená",J277,0)</f>
        <v>0</v>
      </c>
      <c r="BH277" s="190">
        <f>IF(N277="sníž. přenesená",J277,0)</f>
        <v>0</v>
      </c>
      <c r="BI277" s="190">
        <f>IF(N277="nulová",J277,0)</f>
        <v>0</v>
      </c>
      <c r="BJ277" s="18" t="s">
        <v>81</v>
      </c>
      <c r="BK277" s="190">
        <f>ROUND(I277*H277,2)</f>
        <v>0</v>
      </c>
      <c r="BL277" s="18" t="s">
        <v>156</v>
      </c>
      <c r="BM277" s="189" t="s">
        <v>387</v>
      </c>
    </row>
    <row r="278" s="1" customFormat="1">
      <c r="B278" s="37"/>
      <c r="D278" s="191" t="s">
        <v>158</v>
      </c>
      <c r="F278" s="192" t="s">
        <v>388</v>
      </c>
      <c r="I278" s="118"/>
      <c r="L278" s="37"/>
      <c r="M278" s="193"/>
      <c r="N278" s="73"/>
      <c r="O278" s="73"/>
      <c r="P278" s="73"/>
      <c r="Q278" s="73"/>
      <c r="R278" s="73"/>
      <c r="S278" s="73"/>
      <c r="T278" s="74"/>
      <c r="AT278" s="18" t="s">
        <v>158</v>
      </c>
      <c r="AU278" s="18" t="s">
        <v>83</v>
      </c>
    </row>
    <row r="279" s="12" customFormat="1">
      <c r="B279" s="194"/>
      <c r="D279" s="191" t="s">
        <v>160</v>
      </c>
      <c r="E279" s="195" t="s">
        <v>1</v>
      </c>
      <c r="F279" s="196" t="s">
        <v>389</v>
      </c>
      <c r="H279" s="197">
        <v>1363</v>
      </c>
      <c r="I279" s="198"/>
      <c r="L279" s="194"/>
      <c r="M279" s="199"/>
      <c r="N279" s="200"/>
      <c r="O279" s="200"/>
      <c r="P279" s="200"/>
      <c r="Q279" s="200"/>
      <c r="R279" s="200"/>
      <c r="S279" s="200"/>
      <c r="T279" s="201"/>
      <c r="AT279" s="195" t="s">
        <v>160</v>
      </c>
      <c r="AU279" s="195" t="s">
        <v>83</v>
      </c>
      <c r="AV279" s="12" t="s">
        <v>83</v>
      </c>
      <c r="AW279" s="12" t="s">
        <v>30</v>
      </c>
      <c r="AX279" s="12" t="s">
        <v>81</v>
      </c>
      <c r="AY279" s="195" t="s">
        <v>149</v>
      </c>
    </row>
    <row r="280" s="1" customFormat="1" ht="60" customHeight="1">
      <c r="B280" s="177"/>
      <c r="C280" s="178" t="s">
        <v>390</v>
      </c>
      <c r="D280" s="178" t="s">
        <v>151</v>
      </c>
      <c r="E280" s="179" t="s">
        <v>391</v>
      </c>
      <c r="F280" s="180" t="s">
        <v>392</v>
      </c>
      <c r="G280" s="181" t="s">
        <v>281</v>
      </c>
      <c r="H280" s="182">
        <v>546</v>
      </c>
      <c r="I280" s="183"/>
      <c r="J280" s="184">
        <f>ROUND(I280*H280,2)</f>
        <v>0</v>
      </c>
      <c r="K280" s="180" t="s">
        <v>155</v>
      </c>
      <c r="L280" s="37"/>
      <c r="M280" s="185" t="s">
        <v>1</v>
      </c>
      <c r="N280" s="186" t="s">
        <v>38</v>
      </c>
      <c r="O280" s="73"/>
      <c r="P280" s="187">
        <f>O280*H280</f>
        <v>0</v>
      </c>
      <c r="Q280" s="187">
        <v>0.089779999999999999</v>
      </c>
      <c r="R280" s="187">
        <f>Q280*H280</f>
        <v>49.019880000000001</v>
      </c>
      <c r="S280" s="187">
        <v>0</v>
      </c>
      <c r="T280" s="188">
        <f>S280*H280</f>
        <v>0</v>
      </c>
      <c r="AR280" s="189" t="s">
        <v>156</v>
      </c>
      <c r="AT280" s="189" t="s">
        <v>151</v>
      </c>
      <c r="AU280" s="189" t="s">
        <v>83</v>
      </c>
      <c r="AY280" s="18" t="s">
        <v>149</v>
      </c>
      <c r="BE280" s="190">
        <f>IF(N280="základní",J280,0)</f>
        <v>0</v>
      </c>
      <c r="BF280" s="190">
        <f>IF(N280="snížená",J280,0)</f>
        <v>0</v>
      </c>
      <c r="BG280" s="190">
        <f>IF(N280="zákl. přenesená",J280,0)</f>
        <v>0</v>
      </c>
      <c r="BH280" s="190">
        <f>IF(N280="sníž. přenesená",J280,0)</f>
        <v>0</v>
      </c>
      <c r="BI280" s="190">
        <f>IF(N280="nulová",J280,0)</f>
        <v>0</v>
      </c>
      <c r="BJ280" s="18" t="s">
        <v>81</v>
      </c>
      <c r="BK280" s="190">
        <f>ROUND(I280*H280,2)</f>
        <v>0</v>
      </c>
      <c r="BL280" s="18" t="s">
        <v>156</v>
      </c>
      <c r="BM280" s="189" t="s">
        <v>393</v>
      </c>
    </row>
    <row r="281" s="1" customFormat="1">
      <c r="B281" s="37"/>
      <c r="D281" s="191" t="s">
        <v>158</v>
      </c>
      <c r="F281" s="192" t="s">
        <v>394</v>
      </c>
      <c r="I281" s="118"/>
      <c r="L281" s="37"/>
      <c r="M281" s="193"/>
      <c r="N281" s="73"/>
      <c r="O281" s="73"/>
      <c r="P281" s="73"/>
      <c r="Q281" s="73"/>
      <c r="R281" s="73"/>
      <c r="S281" s="73"/>
      <c r="T281" s="74"/>
      <c r="AT281" s="18" t="s">
        <v>158</v>
      </c>
      <c r="AU281" s="18" t="s">
        <v>83</v>
      </c>
    </row>
    <row r="282" s="12" customFormat="1">
      <c r="B282" s="194"/>
      <c r="D282" s="191" t="s">
        <v>160</v>
      </c>
      <c r="E282" s="195" t="s">
        <v>1</v>
      </c>
      <c r="F282" s="196" t="s">
        <v>395</v>
      </c>
      <c r="H282" s="197">
        <v>546</v>
      </c>
      <c r="I282" s="198"/>
      <c r="L282" s="194"/>
      <c r="M282" s="199"/>
      <c r="N282" s="200"/>
      <c r="O282" s="200"/>
      <c r="P282" s="200"/>
      <c r="Q282" s="200"/>
      <c r="R282" s="200"/>
      <c r="S282" s="200"/>
      <c r="T282" s="201"/>
      <c r="AT282" s="195" t="s">
        <v>160</v>
      </c>
      <c r="AU282" s="195" t="s">
        <v>83</v>
      </c>
      <c r="AV282" s="12" t="s">
        <v>83</v>
      </c>
      <c r="AW282" s="12" t="s">
        <v>30</v>
      </c>
      <c r="AX282" s="12" t="s">
        <v>81</v>
      </c>
      <c r="AY282" s="195" t="s">
        <v>149</v>
      </c>
    </row>
    <row r="283" s="1" customFormat="1" ht="16.5" customHeight="1">
      <c r="B283" s="177"/>
      <c r="C283" s="211" t="s">
        <v>396</v>
      </c>
      <c r="D283" s="211" t="s">
        <v>223</v>
      </c>
      <c r="E283" s="212" t="s">
        <v>397</v>
      </c>
      <c r="F283" s="213" t="s">
        <v>398</v>
      </c>
      <c r="G283" s="214" t="s">
        <v>154</v>
      </c>
      <c r="H283" s="215">
        <v>54.600000000000001</v>
      </c>
      <c r="I283" s="216"/>
      <c r="J283" s="217">
        <f>ROUND(I283*H283,2)</f>
        <v>0</v>
      </c>
      <c r="K283" s="213" t="s">
        <v>1</v>
      </c>
      <c r="L283" s="218"/>
      <c r="M283" s="219" t="s">
        <v>1</v>
      </c>
      <c r="N283" s="220" t="s">
        <v>38</v>
      </c>
      <c r="O283" s="73"/>
      <c r="P283" s="187">
        <f>O283*H283</f>
        <v>0</v>
      </c>
      <c r="Q283" s="187">
        <v>0.17599999999999999</v>
      </c>
      <c r="R283" s="187">
        <f>Q283*H283</f>
        <v>9.6096000000000004</v>
      </c>
      <c r="S283" s="187">
        <v>0</v>
      </c>
      <c r="T283" s="188">
        <f>S283*H283</f>
        <v>0</v>
      </c>
      <c r="AR283" s="189" t="s">
        <v>199</v>
      </c>
      <c r="AT283" s="189" t="s">
        <v>223</v>
      </c>
      <c r="AU283" s="189" t="s">
        <v>83</v>
      </c>
      <c r="AY283" s="18" t="s">
        <v>149</v>
      </c>
      <c r="BE283" s="190">
        <f>IF(N283="základní",J283,0)</f>
        <v>0</v>
      </c>
      <c r="BF283" s="190">
        <f>IF(N283="snížená",J283,0)</f>
        <v>0</v>
      </c>
      <c r="BG283" s="190">
        <f>IF(N283="zákl. přenesená",J283,0)</f>
        <v>0</v>
      </c>
      <c r="BH283" s="190">
        <f>IF(N283="sníž. přenesená",J283,0)</f>
        <v>0</v>
      </c>
      <c r="BI283" s="190">
        <f>IF(N283="nulová",J283,0)</f>
        <v>0</v>
      </c>
      <c r="BJ283" s="18" t="s">
        <v>81</v>
      </c>
      <c r="BK283" s="190">
        <f>ROUND(I283*H283,2)</f>
        <v>0</v>
      </c>
      <c r="BL283" s="18" t="s">
        <v>156</v>
      </c>
      <c r="BM283" s="189" t="s">
        <v>399</v>
      </c>
    </row>
    <row r="284" s="12" customFormat="1">
      <c r="B284" s="194"/>
      <c r="D284" s="191" t="s">
        <v>160</v>
      </c>
      <c r="E284" s="195" t="s">
        <v>1</v>
      </c>
      <c r="F284" s="196" t="s">
        <v>400</v>
      </c>
      <c r="H284" s="197">
        <v>54.600000000000001</v>
      </c>
      <c r="I284" s="198"/>
      <c r="L284" s="194"/>
      <c r="M284" s="199"/>
      <c r="N284" s="200"/>
      <c r="O284" s="200"/>
      <c r="P284" s="200"/>
      <c r="Q284" s="200"/>
      <c r="R284" s="200"/>
      <c r="S284" s="200"/>
      <c r="T284" s="201"/>
      <c r="AT284" s="195" t="s">
        <v>160</v>
      </c>
      <c r="AU284" s="195" t="s">
        <v>83</v>
      </c>
      <c r="AV284" s="12" t="s">
        <v>83</v>
      </c>
      <c r="AW284" s="12" t="s">
        <v>30</v>
      </c>
      <c r="AX284" s="12" t="s">
        <v>81</v>
      </c>
      <c r="AY284" s="195" t="s">
        <v>149</v>
      </c>
    </row>
    <row r="285" s="1" customFormat="1" ht="48" customHeight="1">
      <c r="B285" s="177"/>
      <c r="C285" s="178" t="s">
        <v>401</v>
      </c>
      <c r="D285" s="178" t="s">
        <v>151</v>
      </c>
      <c r="E285" s="179" t="s">
        <v>402</v>
      </c>
      <c r="F285" s="180" t="s">
        <v>403</v>
      </c>
      <c r="G285" s="181" t="s">
        <v>281</v>
      </c>
      <c r="H285" s="182">
        <v>546</v>
      </c>
      <c r="I285" s="183"/>
      <c r="J285" s="184">
        <f>ROUND(I285*H285,2)</f>
        <v>0</v>
      </c>
      <c r="K285" s="180" t="s">
        <v>155</v>
      </c>
      <c r="L285" s="37"/>
      <c r="M285" s="185" t="s">
        <v>1</v>
      </c>
      <c r="N285" s="186" t="s">
        <v>38</v>
      </c>
      <c r="O285" s="73"/>
      <c r="P285" s="187">
        <f>O285*H285</f>
        <v>0</v>
      </c>
      <c r="Q285" s="187">
        <v>0.15540000000000001</v>
      </c>
      <c r="R285" s="187">
        <f>Q285*H285</f>
        <v>84.848400000000012</v>
      </c>
      <c r="S285" s="187">
        <v>0</v>
      </c>
      <c r="T285" s="188">
        <f>S285*H285</f>
        <v>0</v>
      </c>
      <c r="AR285" s="189" t="s">
        <v>156</v>
      </c>
      <c r="AT285" s="189" t="s">
        <v>151</v>
      </c>
      <c r="AU285" s="189" t="s">
        <v>83</v>
      </c>
      <c r="AY285" s="18" t="s">
        <v>149</v>
      </c>
      <c r="BE285" s="190">
        <f>IF(N285="základní",J285,0)</f>
        <v>0</v>
      </c>
      <c r="BF285" s="190">
        <f>IF(N285="snížená",J285,0)</f>
        <v>0</v>
      </c>
      <c r="BG285" s="190">
        <f>IF(N285="zákl. přenesená",J285,0)</f>
        <v>0</v>
      </c>
      <c r="BH285" s="190">
        <f>IF(N285="sníž. přenesená",J285,0)</f>
        <v>0</v>
      </c>
      <c r="BI285" s="190">
        <f>IF(N285="nulová",J285,0)</f>
        <v>0</v>
      </c>
      <c r="BJ285" s="18" t="s">
        <v>81</v>
      </c>
      <c r="BK285" s="190">
        <f>ROUND(I285*H285,2)</f>
        <v>0</v>
      </c>
      <c r="BL285" s="18" t="s">
        <v>156</v>
      </c>
      <c r="BM285" s="189" t="s">
        <v>404</v>
      </c>
    </row>
    <row r="286" s="1" customFormat="1">
      <c r="B286" s="37"/>
      <c r="D286" s="191" t="s">
        <v>158</v>
      </c>
      <c r="F286" s="192" t="s">
        <v>405</v>
      </c>
      <c r="I286" s="118"/>
      <c r="L286" s="37"/>
      <c r="M286" s="193"/>
      <c r="N286" s="73"/>
      <c r="O286" s="73"/>
      <c r="P286" s="73"/>
      <c r="Q286" s="73"/>
      <c r="R286" s="73"/>
      <c r="S286" s="73"/>
      <c r="T286" s="74"/>
      <c r="AT286" s="18" t="s">
        <v>158</v>
      </c>
      <c r="AU286" s="18" t="s">
        <v>83</v>
      </c>
    </row>
    <row r="287" s="12" customFormat="1">
      <c r="B287" s="194"/>
      <c r="D287" s="191" t="s">
        <v>160</v>
      </c>
      <c r="E287" s="195" t="s">
        <v>1</v>
      </c>
      <c r="F287" s="196" t="s">
        <v>395</v>
      </c>
      <c r="H287" s="197">
        <v>546</v>
      </c>
      <c r="I287" s="198"/>
      <c r="L287" s="194"/>
      <c r="M287" s="199"/>
      <c r="N287" s="200"/>
      <c r="O287" s="200"/>
      <c r="P287" s="200"/>
      <c r="Q287" s="200"/>
      <c r="R287" s="200"/>
      <c r="S287" s="200"/>
      <c r="T287" s="201"/>
      <c r="AT287" s="195" t="s">
        <v>160</v>
      </c>
      <c r="AU287" s="195" t="s">
        <v>83</v>
      </c>
      <c r="AV287" s="12" t="s">
        <v>83</v>
      </c>
      <c r="AW287" s="12" t="s">
        <v>30</v>
      </c>
      <c r="AX287" s="12" t="s">
        <v>81</v>
      </c>
      <c r="AY287" s="195" t="s">
        <v>149</v>
      </c>
    </row>
    <row r="288" s="1" customFormat="1" ht="16.5" customHeight="1">
      <c r="B288" s="177"/>
      <c r="C288" s="211" t="s">
        <v>406</v>
      </c>
      <c r="D288" s="211" t="s">
        <v>223</v>
      </c>
      <c r="E288" s="212" t="s">
        <v>407</v>
      </c>
      <c r="F288" s="213" t="s">
        <v>408</v>
      </c>
      <c r="G288" s="214" t="s">
        <v>281</v>
      </c>
      <c r="H288" s="215">
        <v>546</v>
      </c>
      <c r="I288" s="216"/>
      <c r="J288" s="217">
        <f>ROUND(I288*H288,2)</f>
        <v>0</v>
      </c>
      <c r="K288" s="213" t="s">
        <v>155</v>
      </c>
      <c r="L288" s="218"/>
      <c r="M288" s="219" t="s">
        <v>1</v>
      </c>
      <c r="N288" s="220" t="s">
        <v>38</v>
      </c>
      <c r="O288" s="73"/>
      <c r="P288" s="187">
        <f>O288*H288</f>
        <v>0</v>
      </c>
      <c r="Q288" s="187">
        <v>0.085000000000000006</v>
      </c>
      <c r="R288" s="187">
        <f>Q288*H288</f>
        <v>46.410000000000004</v>
      </c>
      <c r="S288" s="187">
        <v>0</v>
      </c>
      <c r="T288" s="188">
        <f>S288*H288</f>
        <v>0</v>
      </c>
      <c r="AR288" s="189" t="s">
        <v>199</v>
      </c>
      <c r="AT288" s="189" t="s">
        <v>223</v>
      </c>
      <c r="AU288" s="189" t="s">
        <v>83</v>
      </c>
      <c r="AY288" s="18" t="s">
        <v>149</v>
      </c>
      <c r="BE288" s="190">
        <f>IF(N288="základní",J288,0)</f>
        <v>0</v>
      </c>
      <c r="BF288" s="190">
        <f>IF(N288="snížená",J288,0)</f>
        <v>0</v>
      </c>
      <c r="BG288" s="190">
        <f>IF(N288="zákl. přenesená",J288,0)</f>
        <v>0</v>
      </c>
      <c r="BH288" s="190">
        <f>IF(N288="sníž. přenesená",J288,0)</f>
        <v>0</v>
      </c>
      <c r="BI288" s="190">
        <f>IF(N288="nulová",J288,0)</f>
        <v>0</v>
      </c>
      <c r="BJ288" s="18" t="s">
        <v>81</v>
      </c>
      <c r="BK288" s="190">
        <f>ROUND(I288*H288,2)</f>
        <v>0</v>
      </c>
      <c r="BL288" s="18" t="s">
        <v>156</v>
      </c>
      <c r="BM288" s="189" t="s">
        <v>409</v>
      </c>
    </row>
    <row r="289" s="12" customFormat="1">
      <c r="B289" s="194"/>
      <c r="D289" s="191" t="s">
        <v>160</v>
      </c>
      <c r="E289" s="195" t="s">
        <v>1</v>
      </c>
      <c r="F289" s="196" t="s">
        <v>410</v>
      </c>
      <c r="H289" s="197">
        <v>546</v>
      </c>
      <c r="I289" s="198"/>
      <c r="L289" s="194"/>
      <c r="M289" s="199"/>
      <c r="N289" s="200"/>
      <c r="O289" s="200"/>
      <c r="P289" s="200"/>
      <c r="Q289" s="200"/>
      <c r="R289" s="200"/>
      <c r="S289" s="200"/>
      <c r="T289" s="201"/>
      <c r="AT289" s="195" t="s">
        <v>160</v>
      </c>
      <c r="AU289" s="195" t="s">
        <v>83</v>
      </c>
      <c r="AV289" s="12" t="s">
        <v>83</v>
      </c>
      <c r="AW289" s="12" t="s">
        <v>30</v>
      </c>
      <c r="AX289" s="12" t="s">
        <v>81</v>
      </c>
      <c r="AY289" s="195" t="s">
        <v>149</v>
      </c>
    </row>
    <row r="290" s="1" customFormat="1" ht="48" customHeight="1">
      <c r="B290" s="177"/>
      <c r="C290" s="178" t="s">
        <v>411</v>
      </c>
      <c r="D290" s="178" t="s">
        <v>151</v>
      </c>
      <c r="E290" s="179" t="s">
        <v>412</v>
      </c>
      <c r="F290" s="180" t="s">
        <v>413</v>
      </c>
      <c r="G290" s="181" t="s">
        <v>281</v>
      </c>
      <c r="H290" s="182">
        <v>32</v>
      </c>
      <c r="I290" s="183"/>
      <c r="J290" s="184">
        <f>ROUND(I290*H290,2)</f>
        <v>0</v>
      </c>
      <c r="K290" s="180" t="s">
        <v>155</v>
      </c>
      <c r="L290" s="37"/>
      <c r="M290" s="185" t="s">
        <v>1</v>
      </c>
      <c r="N290" s="186" t="s">
        <v>38</v>
      </c>
      <c r="O290" s="73"/>
      <c r="P290" s="187">
        <f>O290*H290</f>
        <v>0</v>
      </c>
      <c r="Q290" s="187">
        <v>9.0000000000000006E-05</v>
      </c>
      <c r="R290" s="187">
        <f>Q290*H290</f>
        <v>0.0028800000000000002</v>
      </c>
      <c r="S290" s="187">
        <v>0</v>
      </c>
      <c r="T290" s="188">
        <f>S290*H290</f>
        <v>0</v>
      </c>
      <c r="AR290" s="189" t="s">
        <v>156</v>
      </c>
      <c r="AT290" s="189" t="s">
        <v>151</v>
      </c>
      <c r="AU290" s="189" t="s">
        <v>83</v>
      </c>
      <c r="AY290" s="18" t="s">
        <v>149</v>
      </c>
      <c r="BE290" s="190">
        <f>IF(N290="základní",J290,0)</f>
        <v>0</v>
      </c>
      <c r="BF290" s="190">
        <f>IF(N290="snížená",J290,0)</f>
        <v>0</v>
      </c>
      <c r="BG290" s="190">
        <f>IF(N290="zákl. přenesená",J290,0)</f>
        <v>0</v>
      </c>
      <c r="BH290" s="190">
        <f>IF(N290="sníž. přenesená",J290,0)</f>
        <v>0</v>
      </c>
      <c r="BI290" s="190">
        <f>IF(N290="nulová",J290,0)</f>
        <v>0</v>
      </c>
      <c r="BJ290" s="18" t="s">
        <v>81</v>
      </c>
      <c r="BK290" s="190">
        <f>ROUND(I290*H290,2)</f>
        <v>0</v>
      </c>
      <c r="BL290" s="18" t="s">
        <v>156</v>
      </c>
      <c r="BM290" s="189" t="s">
        <v>414</v>
      </c>
    </row>
    <row r="291" s="1" customFormat="1">
      <c r="B291" s="37"/>
      <c r="D291" s="191" t="s">
        <v>158</v>
      </c>
      <c r="F291" s="192" t="s">
        <v>415</v>
      </c>
      <c r="I291" s="118"/>
      <c r="L291" s="37"/>
      <c r="M291" s="193"/>
      <c r="N291" s="73"/>
      <c r="O291" s="73"/>
      <c r="P291" s="73"/>
      <c r="Q291" s="73"/>
      <c r="R291" s="73"/>
      <c r="S291" s="73"/>
      <c r="T291" s="74"/>
      <c r="AT291" s="18" t="s">
        <v>158</v>
      </c>
      <c r="AU291" s="18" t="s">
        <v>83</v>
      </c>
    </row>
    <row r="292" s="12" customFormat="1">
      <c r="B292" s="194"/>
      <c r="D292" s="191" t="s">
        <v>160</v>
      </c>
      <c r="E292" s="195" t="s">
        <v>1</v>
      </c>
      <c r="F292" s="196" t="s">
        <v>416</v>
      </c>
      <c r="H292" s="197">
        <v>32</v>
      </c>
      <c r="I292" s="198"/>
      <c r="L292" s="194"/>
      <c r="M292" s="199"/>
      <c r="N292" s="200"/>
      <c r="O292" s="200"/>
      <c r="P292" s="200"/>
      <c r="Q292" s="200"/>
      <c r="R292" s="200"/>
      <c r="S292" s="200"/>
      <c r="T292" s="201"/>
      <c r="AT292" s="195" t="s">
        <v>160</v>
      </c>
      <c r="AU292" s="195" t="s">
        <v>83</v>
      </c>
      <c r="AV292" s="12" t="s">
        <v>83</v>
      </c>
      <c r="AW292" s="12" t="s">
        <v>30</v>
      </c>
      <c r="AX292" s="12" t="s">
        <v>81</v>
      </c>
      <c r="AY292" s="195" t="s">
        <v>149</v>
      </c>
    </row>
    <row r="293" s="1" customFormat="1" ht="36" customHeight="1">
      <c r="B293" s="177"/>
      <c r="C293" s="178" t="s">
        <v>417</v>
      </c>
      <c r="D293" s="178" t="s">
        <v>151</v>
      </c>
      <c r="E293" s="179" t="s">
        <v>418</v>
      </c>
      <c r="F293" s="180" t="s">
        <v>419</v>
      </c>
      <c r="G293" s="181" t="s">
        <v>281</v>
      </c>
      <c r="H293" s="182">
        <v>32</v>
      </c>
      <c r="I293" s="183"/>
      <c r="J293" s="184">
        <f>ROUND(I293*H293,2)</f>
        <v>0</v>
      </c>
      <c r="K293" s="180" t="s">
        <v>155</v>
      </c>
      <c r="L293" s="37"/>
      <c r="M293" s="185" t="s">
        <v>1</v>
      </c>
      <c r="N293" s="186" t="s">
        <v>38</v>
      </c>
      <c r="O293" s="73"/>
      <c r="P293" s="187">
        <f>O293*H293</f>
        <v>0</v>
      </c>
      <c r="Q293" s="187">
        <v>0</v>
      </c>
      <c r="R293" s="187">
        <f>Q293*H293</f>
        <v>0</v>
      </c>
      <c r="S293" s="187">
        <v>0</v>
      </c>
      <c r="T293" s="188">
        <f>S293*H293</f>
        <v>0</v>
      </c>
      <c r="AR293" s="189" t="s">
        <v>156</v>
      </c>
      <c r="AT293" s="189" t="s">
        <v>151</v>
      </c>
      <c r="AU293" s="189" t="s">
        <v>83</v>
      </c>
      <c r="AY293" s="18" t="s">
        <v>149</v>
      </c>
      <c r="BE293" s="190">
        <f>IF(N293="základní",J293,0)</f>
        <v>0</v>
      </c>
      <c r="BF293" s="190">
        <f>IF(N293="snížená",J293,0)</f>
        <v>0</v>
      </c>
      <c r="BG293" s="190">
        <f>IF(N293="zákl. přenesená",J293,0)</f>
        <v>0</v>
      </c>
      <c r="BH293" s="190">
        <f>IF(N293="sníž. přenesená",J293,0)</f>
        <v>0</v>
      </c>
      <c r="BI293" s="190">
        <f>IF(N293="nulová",J293,0)</f>
        <v>0</v>
      </c>
      <c r="BJ293" s="18" t="s">
        <v>81</v>
      </c>
      <c r="BK293" s="190">
        <f>ROUND(I293*H293,2)</f>
        <v>0</v>
      </c>
      <c r="BL293" s="18" t="s">
        <v>156</v>
      </c>
      <c r="BM293" s="189" t="s">
        <v>420</v>
      </c>
    </row>
    <row r="294" s="1" customFormat="1">
      <c r="B294" s="37"/>
      <c r="D294" s="191" t="s">
        <v>158</v>
      </c>
      <c r="F294" s="192" t="s">
        <v>421</v>
      </c>
      <c r="I294" s="118"/>
      <c r="L294" s="37"/>
      <c r="M294" s="193"/>
      <c r="N294" s="73"/>
      <c r="O294" s="73"/>
      <c r="P294" s="73"/>
      <c r="Q294" s="73"/>
      <c r="R294" s="73"/>
      <c r="S294" s="73"/>
      <c r="T294" s="74"/>
      <c r="AT294" s="18" t="s">
        <v>158</v>
      </c>
      <c r="AU294" s="18" t="s">
        <v>83</v>
      </c>
    </row>
    <row r="295" s="12" customFormat="1">
      <c r="B295" s="194"/>
      <c r="D295" s="191" t="s">
        <v>160</v>
      </c>
      <c r="E295" s="195" t="s">
        <v>1</v>
      </c>
      <c r="F295" s="196" t="s">
        <v>416</v>
      </c>
      <c r="H295" s="197">
        <v>32</v>
      </c>
      <c r="I295" s="198"/>
      <c r="L295" s="194"/>
      <c r="M295" s="199"/>
      <c r="N295" s="200"/>
      <c r="O295" s="200"/>
      <c r="P295" s="200"/>
      <c r="Q295" s="200"/>
      <c r="R295" s="200"/>
      <c r="S295" s="200"/>
      <c r="T295" s="201"/>
      <c r="AT295" s="195" t="s">
        <v>160</v>
      </c>
      <c r="AU295" s="195" t="s">
        <v>83</v>
      </c>
      <c r="AV295" s="12" t="s">
        <v>83</v>
      </c>
      <c r="AW295" s="12" t="s">
        <v>30</v>
      </c>
      <c r="AX295" s="12" t="s">
        <v>81</v>
      </c>
      <c r="AY295" s="195" t="s">
        <v>149</v>
      </c>
    </row>
    <row r="296" s="1" customFormat="1" ht="24" customHeight="1">
      <c r="B296" s="177"/>
      <c r="C296" s="178" t="s">
        <v>422</v>
      </c>
      <c r="D296" s="178" t="s">
        <v>151</v>
      </c>
      <c r="E296" s="179" t="s">
        <v>423</v>
      </c>
      <c r="F296" s="180" t="s">
        <v>424</v>
      </c>
      <c r="G296" s="181" t="s">
        <v>281</v>
      </c>
      <c r="H296" s="182">
        <v>32</v>
      </c>
      <c r="I296" s="183"/>
      <c r="J296" s="184">
        <f>ROUND(I296*H296,2)</f>
        <v>0</v>
      </c>
      <c r="K296" s="180" t="s">
        <v>155</v>
      </c>
      <c r="L296" s="37"/>
      <c r="M296" s="185" t="s">
        <v>1</v>
      </c>
      <c r="N296" s="186" t="s">
        <v>38</v>
      </c>
      <c r="O296" s="73"/>
      <c r="P296" s="187">
        <f>O296*H296</f>
        <v>0</v>
      </c>
      <c r="Q296" s="187">
        <v>0</v>
      </c>
      <c r="R296" s="187">
        <f>Q296*H296</f>
        <v>0</v>
      </c>
      <c r="S296" s="187">
        <v>0</v>
      </c>
      <c r="T296" s="188">
        <f>S296*H296</f>
        <v>0</v>
      </c>
      <c r="AR296" s="189" t="s">
        <v>156</v>
      </c>
      <c r="AT296" s="189" t="s">
        <v>151</v>
      </c>
      <c r="AU296" s="189" t="s">
        <v>83</v>
      </c>
      <c r="AY296" s="18" t="s">
        <v>149</v>
      </c>
      <c r="BE296" s="190">
        <f>IF(N296="základní",J296,0)</f>
        <v>0</v>
      </c>
      <c r="BF296" s="190">
        <f>IF(N296="snížená",J296,0)</f>
        <v>0</v>
      </c>
      <c r="BG296" s="190">
        <f>IF(N296="zákl. přenesená",J296,0)</f>
        <v>0</v>
      </c>
      <c r="BH296" s="190">
        <f>IF(N296="sníž. přenesená",J296,0)</f>
        <v>0</v>
      </c>
      <c r="BI296" s="190">
        <f>IF(N296="nulová",J296,0)</f>
        <v>0</v>
      </c>
      <c r="BJ296" s="18" t="s">
        <v>81</v>
      </c>
      <c r="BK296" s="190">
        <f>ROUND(I296*H296,2)</f>
        <v>0</v>
      </c>
      <c r="BL296" s="18" t="s">
        <v>156</v>
      </c>
      <c r="BM296" s="189" t="s">
        <v>425</v>
      </c>
    </row>
    <row r="297" s="1" customFormat="1">
      <c r="B297" s="37"/>
      <c r="D297" s="191" t="s">
        <v>158</v>
      </c>
      <c r="F297" s="192" t="s">
        <v>426</v>
      </c>
      <c r="I297" s="118"/>
      <c r="L297" s="37"/>
      <c r="M297" s="193"/>
      <c r="N297" s="73"/>
      <c r="O297" s="73"/>
      <c r="P297" s="73"/>
      <c r="Q297" s="73"/>
      <c r="R297" s="73"/>
      <c r="S297" s="73"/>
      <c r="T297" s="74"/>
      <c r="AT297" s="18" t="s">
        <v>158</v>
      </c>
      <c r="AU297" s="18" t="s">
        <v>83</v>
      </c>
    </row>
    <row r="298" s="12" customFormat="1">
      <c r="B298" s="194"/>
      <c r="D298" s="191" t="s">
        <v>160</v>
      </c>
      <c r="E298" s="195" t="s">
        <v>1</v>
      </c>
      <c r="F298" s="196" t="s">
        <v>416</v>
      </c>
      <c r="H298" s="197">
        <v>32</v>
      </c>
      <c r="I298" s="198"/>
      <c r="L298" s="194"/>
      <c r="M298" s="199"/>
      <c r="N298" s="200"/>
      <c r="O298" s="200"/>
      <c r="P298" s="200"/>
      <c r="Q298" s="200"/>
      <c r="R298" s="200"/>
      <c r="S298" s="200"/>
      <c r="T298" s="201"/>
      <c r="AT298" s="195" t="s">
        <v>160</v>
      </c>
      <c r="AU298" s="195" t="s">
        <v>83</v>
      </c>
      <c r="AV298" s="12" t="s">
        <v>83</v>
      </c>
      <c r="AW298" s="12" t="s">
        <v>30</v>
      </c>
      <c r="AX298" s="12" t="s">
        <v>81</v>
      </c>
      <c r="AY298" s="195" t="s">
        <v>149</v>
      </c>
    </row>
    <row r="299" s="11" customFormat="1" ht="22.8" customHeight="1">
      <c r="B299" s="164"/>
      <c r="D299" s="165" t="s">
        <v>72</v>
      </c>
      <c r="E299" s="175" t="s">
        <v>427</v>
      </c>
      <c r="F299" s="175" t="s">
        <v>428</v>
      </c>
      <c r="I299" s="167"/>
      <c r="J299" s="176">
        <f>BK299</f>
        <v>0</v>
      </c>
      <c r="L299" s="164"/>
      <c r="M299" s="169"/>
      <c r="N299" s="170"/>
      <c r="O299" s="170"/>
      <c r="P299" s="171">
        <f>SUM(P300:P309)</f>
        <v>0</v>
      </c>
      <c r="Q299" s="170"/>
      <c r="R299" s="171">
        <f>SUM(R300:R309)</f>
        <v>0</v>
      </c>
      <c r="S299" s="170"/>
      <c r="T299" s="172">
        <f>SUM(T300:T309)</f>
        <v>0</v>
      </c>
      <c r="AR299" s="165" t="s">
        <v>81</v>
      </c>
      <c r="AT299" s="173" t="s">
        <v>72</v>
      </c>
      <c r="AU299" s="173" t="s">
        <v>81</v>
      </c>
      <c r="AY299" s="165" t="s">
        <v>149</v>
      </c>
      <c r="BK299" s="174">
        <f>SUM(BK300:BK309)</f>
        <v>0</v>
      </c>
    </row>
    <row r="300" s="1" customFormat="1" ht="36" customHeight="1">
      <c r="B300" s="177"/>
      <c r="C300" s="178" t="s">
        <v>429</v>
      </c>
      <c r="D300" s="178" t="s">
        <v>151</v>
      </c>
      <c r="E300" s="179" t="s">
        <v>430</v>
      </c>
      <c r="F300" s="180" t="s">
        <v>431</v>
      </c>
      <c r="G300" s="181" t="s">
        <v>226</v>
      </c>
      <c r="H300" s="182">
        <v>1058.49</v>
      </c>
      <c r="I300" s="183"/>
      <c r="J300" s="184">
        <f>ROUND(I300*H300,2)</f>
        <v>0</v>
      </c>
      <c r="K300" s="180" t="s">
        <v>155</v>
      </c>
      <c r="L300" s="37"/>
      <c r="M300" s="185" t="s">
        <v>1</v>
      </c>
      <c r="N300" s="186" t="s">
        <v>38</v>
      </c>
      <c r="O300" s="73"/>
      <c r="P300" s="187">
        <f>O300*H300</f>
        <v>0</v>
      </c>
      <c r="Q300" s="187">
        <v>0</v>
      </c>
      <c r="R300" s="187">
        <f>Q300*H300</f>
        <v>0</v>
      </c>
      <c r="S300" s="187">
        <v>0</v>
      </c>
      <c r="T300" s="188">
        <f>S300*H300</f>
        <v>0</v>
      </c>
      <c r="AR300" s="189" t="s">
        <v>156</v>
      </c>
      <c r="AT300" s="189" t="s">
        <v>151</v>
      </c>
      <c r="AU300" s="189" t="s">
        <v>83</v>
      </c>
      <c r="AY300" s="18" t="s">
        <v>149</v>
      </c>
      <c r="BE300" s="190">
        <f>IF(N300="základní",J300,0)</f>
        <v>0</v>
      </c>
      <c r="BF300" s="190">
        <f>IF(N300="snížená",J300,0)</f>
        <v>0</v>
      </c>
      <c r="BG300" s="190">
        <f>IF(N300="zákl. přenesená",J300,0)</f>
        <v>0</v>
      </c>
      <c r="BH300" s="190">
        <f>IF(N300="sníž. přenesená",J300,0)</f>
        <v>0</v>
      </c>
      <c r="BI300" s="190">
        <f>IF(N300="nulová",J300,0)</f>
        <v>0</v>
      </c>
      <c r="BJ300" s="18" t="s">
        <v>81</v>
      </c>
      <c r="BK300" s="190">
        <f>ROUND(I300*H300,2)</f>
        <v>0</v>
      </c>
      <c r="BL300" s="18" t="s">
        <v>156</v>
      </c>
      <c r="BM300" s="189" t="s">
        <v>432</v>
      </c>
    </row>
    <row r="301" s="1" customFormat="1">
      <c r="B301" s="37"/>
      <c r="D301" s="191" t="s">
        <v>158</v>
      </c>
      <c r="F301" s="192" t="s">
        <v>433</v>
      </c>
      <c r="I301" s="118"/>
      <c r="L301" s="37"/>
      <c r="M301" s="193"/>
      <c r="N301" s="73"/>
      <c r="O301" s="73"/>
      <c r="P301" s="73"/>
      <c r="Q301" s="73"/>
      <c r="R301" s="73"/>
      <c r="S301" s="73"/>
      <c r="T301" s="74"/>
      <c r="AT301" s="18" t="s">
        <v>158</v>
      </c>
      <c r="AU301" s="18" t="s">
        <v>83</v>
      </c>
    </row>
    <row r="302" s="12" customFormat="1">
      <c r="B302" s="194"/>
      <c r="D302" s="191" t="s">
        <v>160</v>
      </c>
      <c r="E302" s="195" t="s">
        <v>1</v>
      </c>
      <c r="F302" s="196" t="s">
        <v>434</v>
      </c>
      <c r="H302" s="197">
        <v>1058.49</v>
      </c>
      <c r="I302" s="198"/>
      <c r="L302" s="194"/>
      <c r="M302" s="199"/>
      <c r="N302" s="200"/>
      <c r="O302" s="200"/>
      <c r="P302" s="200"/>
      <c r="Q302" s="200"/>
      <c r="R302" s="200"/>
      <c r="S302" s="200"/>
      <c r="T302" s="201"/>
      <c r="AT302" s="195" t="s">
        <v>160</v>
      </c>
      <c r="AU302" s="195" t="s">
        <v>83</v>
      </c>
      <c r="AV302" s="12" t="s">
        <v>83</v>
      </c>
      <c r="AW302" s="12" t="s">
        <v>30</v>
      </c>
      <c r="AX302" s="12" t="s">
        <v>73</v>
      </c>
      <c r="AY302" s="195" t="s">
        <v>149</v>
      </c>
    </row>
    <row r="303" s="13" customFormat="1">
      <c r="B303" s="202"/>
      <c r="D303" s="191" t="s">
        <v>160</v>
      </c>
      <c r="E303" s="203" t="s">
        <v>1</v>
      </c>
      <c r="F303" s="204" t="s">
        <v>187</v>
      </c>
      <c r="H303" s="205">
        <v>1058.49</v>
      </c>
      <c r="I303" s="206"/>
      <c r="L303" s="202"/>
      <c r="M303" s="207"/>
      <c r="N303" s="208"/>
      <c r="O303" s="208"/>
      <c r="P303" s="208"/>
      <c r="Q303" s="208"/>
      <c r="R303" s="208"/>
      <c r="S303" s="208"/>
      <c r="T303" s="209"/>
      <c r="AT303" s="203" t="s">
        <v>160</v>
      </c>
      <c r="AU303" s="203" t="s">
        <v>83</v>
      </c>
      <c r="AV303" s="13" t="s">
        <v>156</v>
      </c>
      <c r="AW303" s="13" t="s">
        <v>30</v>
      </c>
      <c r="AX303" s="13" t="s">
        <v>81</v>
      </c>
      <c r="AY303" s="203" t="s">
        <v>149</v>
      </c>
    </row>
    <row r="304" s="1" customFormat="1" ht="36" customHeight="1">
      <c r="B304" s="177"/>
      <c r="C304" s="178" t="s">
        <v>435</v>
      </c>
      <c r="D304" s="178" t="s">
        <v>151</v>
      </c>
      <c r="E304" s="179" t="s">
        <v>436</v>
      </c>
      <c r="F304" s="180" t="s">
        <v>437</v>
      </c>
      <c r="G304" s="181" t="s">
        <v>226</v>
      </c>
      <c r="H304" s="182">
        <v>20111.310000000001</v>
      </c>
      <c r="I304" s="183"/>
      <c r="J304" s="184">
        <f>ROUND(I304*H304,2)</f>
        <v>0</v>
      </c>
      <c r="K304" s="180" t="s">
        <v>155</v>
      </c>
      <c r="L304" s="37"/>
      <c r="M304" s="185" t="s">
        <v>1</v>
      </c>
      <c r="N304" s="186" t="s">
        <v>38</v>
      </c>
      <c r="O304" s="73"/>
      <c r="P304" s="187">
        <f>O304*H304</f>
        <v>0</v>
      </c>
      <c r="Q304" s="187">
        <v>0</v>
      </c>
      <c r="R304" s="187">
        <f>Q304*H304</f>
        <v>0</v>
      </c>
      <c r="S304" s="187">
        <v>0</v>
      </c>
      <c r="T304" s="188">
        <f>S304*H304</f>
        <v>0</v>
      </c>
      <c r="AR304" s="189" t="s">
        <v>156</v>
      </c>
      <c r="AT304" s="189" t="s">
        <v>151</v>
      </c>
      <c r="AU304" s="189" t="s">
        <v>83</v>
      </c>
      <c r="AY304" s="18" t="s">
        <v>149</v>
      </c>
      <c r="BE304" s="190">
        <f>IF(N304="základní",J304,0)</f>
        <v>0</v>
      </c>
      <c r="BF304" s="190">
        <f>IF(N304="snížená",J304,0)</f>
        <v>0</v>
      </c>
      <c r="BG304" s="190">
        <f>IF(N304="zákl. přenesená",J304,0)</f>
        <v>0</v>
      </c>
      <c r="BH304" s="190">
        <f>IF(N304="sníž. přenesená",J304,0)</f>
        <v>0</v>
      </c>
      <c r="BI304" s="190">
        <f>IF(N304="nulová",J304,0)</f>
        <v>0</v>
      </c>
      <c r="BJ304" s="18" t="s">
        <v>81</v>
      </c>
      <c r="BK304" s="190">
        <f>ROUND(I304*H304,2)</f>
        <v>0</v>
      </c>
      <c r="BL304" s="18" t="s">
        <v>156</v>
      </c>
      <c r="BM304" s="189" t="s">
        <v>438</v>
      </c>
    </row>
    <row r="305" s="1" customFormat="1">
      <c r="B305" s="37"/>
      <c r="D305" s="191" t="s">
        <v>158</v>
      </c>
      <c r="F305" s="192" t="s">
        <v>433</v>
      </c>
      <c r="I305" s="118"/>
      <c r="L305" s="37"/>
      <c r="M305" s="193"/>
      <c r="N305" s="73"/>
      <c r="O305" s="73"/>
      <c r="P305" s="73"/>
      <c r="Q305" s="73"/>
      <c r="R305" s="73"/>
      <c r="S305" s="73"/>
      <c r="T305" s="74"/>
      <c r="AT305" s="18" t="s">
        <v>158</v>
      </c>
      <c r="AU305" s="18" t="s">
        <v>83</v>
      </c>
    </row>
    <row r="306" s="12" customFormat="1">
      <c r="B306" s="194"/>
      <c r="D306" s="191" t="s">
        <v>160</v>
      </c>
      <c r="E306" s="195" t="s">
        <v>1</v>
      </c>
      <c r="F306" s="196" t="s">
        <v>439</v>
      </c>
      <c r="H306" s="197">
        <v>20111.310000000001</v>
      </c>
      <c r="I306" s="198"/>
      <c r="L306" s="194"/>
      <c r="M306" s="199"/>
      <c r="N306" s="200"/>
      <c r="O306" s="200"/>
      <c r="P306" s="200"/>
      <c r="Q306" s="200"/>
      <c r="R306" s="200"/>
      <c r="S306" s="200"/>
      <c r="T306" s="201"/>
      <c r="AT306" s="195" t="s">
        <v>160</v>
      </c>
      <c r="AU306" s="195" t="s">
        <v>83</v>
      </c>
      <c r="AV306" s="12" t="s">
        <v>83</v>
      </c>
      <c r="AW306" s="12" t="s">
        <v>30</v>
      </c>
      <c r="AX306" s="12" t="s">
        <v>81</v>
      </c>
      <c r="AY306" s="195" t="s">
        <v>149</v>
      </c>
    </row>
    <row r="307" s="1" customFormat="1" ht="36" customHeight="1">
      <c r="B307" s="177"/>
      <c r="C307" s="178" t="s">
        <v>440</v>
      </c>
      <c r="D307" s="178" t="s">
        <v>151</v>
      </c>
      <c r="E307" s="179" t="s">
        <v>441</v>
      </c>
      <c r="F307" s="180" t="s">
        <v>236</v>
      </c>
      <c r="G307" s="181" t="s">
        <v>226</v>
      </c>
      <c r="H307" s="182">
        <v>1058.49</v>
      </c>
      <c r="I307" s="183"/>
      <c r="J307" s="184">
        <f>ROUND(I307*H307,2)</f>
        <v>0</v>
      </c>
      <c r="K307" s="180" t="s">
        <v>155</v>
      </c>
      <c r="L307" s="37"/>
      <c r="M307" s="185" t="s">
        <v>1</v>
      </c>
      <c r="N307" s="186" t="s">
        <v>38</v>
      </c>
      <c r="O307" s="73"/>
      <c r="P307" s="187">
        <f>O307*H307</f>
        <v>0</v>
      </c>
      <c r="Q307" s="187">
        <v>0</v>
      </c>
      <c r="R307" s="187">
        <f>Q307*H307</f>
        <v>0</v>
      </c>
      <c r="S307" s="187">
        <v>0</v>
      </c>
      <c r="T307" s="188">
        <f>S307*H307</f>
        <v>0</v>
      </c>
      <c r="AR307" s="189" t="s">
        <v>156</v>
      </c>
      <c r="AT307" s="189" t="s">
        <v>151</v>
      </c>
      <c r="AU307" s="189" t="s">
        <v>83</v>
      </c>
      <c r="AY307" s="18" t="s">
        <v>149</v>
      </c>
      <c r="BE307" s="190">
        <f>IF(N307="základní",J307,0)</f>
        <v>0</v>
      </c>
      <c r="BF307" s="190">
        <f>IF(N307="snížená",J307,0)</f>
        <v>0</v>
      </c>
      <c r="BG307" s="190">
        <f>IF(N307="zákl. přenesená",J307,0)</f>
        <v>0</v>
      </c>
      <c r="BH307" s="190">
        <f>IF(N307="sníž. přenesená",J307,0)</f>
        <v>0</v>
      </c>
      <c r="BI307" s="190">
        <f>IF(N307="nulová",J307,0)</f>
        <v>0</v>
      </c>
      <c r="BJ307" s="18" t="s">
        <v>81</v>
      </c>
      <c r="BK307" s="190">
        <f>ROUND(I307*H307,2)</f>
        <v>0</v>
      </c>
      <c r="BL307" s="18" t="s">
        <v>156</v>
      </c>
      <c r="BM307" s="189" t="s">
        <v>442</v>
      </c>
    </row>
    <row r="308" s="1" customFormat="1">
      <c r="B308" s="37"/>
      <c r="D308" s="191" t="s">
        <v>158</v>
      </c>
      <c r="F308" s="192" t="s">
        <v>443</v>
      </c>
      <c r="I308" s="118"/>
      <c r="L308" s="37"/>
      <c r="M308" s="193"/>
      <c r="N308" s="73"/>
      <c r="O308" s="73"/>
      <c r="P308" s="73"/>
      <c r="Q308" s="73"/>
      <c r="R308" s="73"/>
      <c r="S308" s="73"/>
      <c r="T308" s="74"/>
      <c r="AT308" s="18" t="s">
        <v>158</v>
      </c>
      <c r="AU308" s="18" t="s">
        <v>83</v>
      </c>
    </row>
    <row r="309" s="12" customFormat="1">
      <c r="B309" s="194"/>
      <c r="D309" s="191" t="s">
        <v>160</v>
      </c>
      <c r="E309" s="195" t="s">
        <v>1</v>
      </c>
      <c r="F309" s="196" t="s">
        <v>444</v>
      </c>
      <c r="H309" s="197">
        <v>1058.49</v>
      </c>
      <c r="I309" s="198"/>
      <c r="L309" s="194"/>
      <c r="M309" s="199"/>
      <c r="N309" s="200"/>
      <c r="O309" s="200"/>
      <c r="P309" s="200"/>
      <c r="Q309" s="200"/>
      <c r="R309" s="200"/>
      <c r="S309" s="200"/>
      <c r="T309" s="201"/>
      <c r="AT309" s="195" t="s">
        <v>160</v>
      </c>
      <c r="AU309" s="195" t="s">
        <v>83</v>
      </c>
      <c r="AV309" s="12" t="s">
        <v>83</v>
      </c>
      <c r="AW309" s="12" t="s">
        <v>30</v>
      </c>
      <c r="AX309" s="12" t="s">
        <v>81</v>
      </c>
      <c r="AY309" s="195" t="s">
        <v>149</v>
      </c>
    </row>
    <row r="310" s="11" customFormat="1" ht="22.8" customHeight="1">
      <c r="B310" s="164"/>
      <c r="D310" s="165" t="s">
        <v>72</v>
      </c>
      <c r="E310" s="175" t="s">
        <v>445</v>
      </c>
      <c r="F310" s="175" t="s">
        <v>446</v>
      </c>
      <c r="I310" s="167"/>
      <c r="J310" s="176">
        <f>BK310</f>
        <v>0</v>
      </c>
      <c r="L310" s="164"/>
      <c r="M310" s="169"/>
      <c r="N310" s="170"/>
      <c r="O310" s="170"/>
      <c r="P310" s="171">
        <f>SUM(P311:P312)</f>
        <v>0</v>
      </c>
      <c r="Q310" s="170"/>
      <c r="R310" s="171">
        <f>SUM(R311:R312)</f>
        <v>0</v>
      </c>
      <c r="S310" s="170"/>
      <c r="T310" s="172">
        <f>SUM(T311:T312)</f>
        <v>0</v>
      </c>
      <c r="AR310" s="165" t="s">
        <v>81</v>
      </c>
      <c r="AT310" s="173" t="s">
        <v>72</v>
      </c>
      <c r="AU310" s="173" t="s">
        <v>81</v>
      </c>
      <c r="AY310" s="165" t="s">
        <v>149</v>
      </c>
      <c r="BK310" s="174">
        <f>SUM(BK311:BK312)</f>
        <v>0</v>
      </c>
    </row>
    <row r="311" s="1" customFormat="1" ht="36" customHeight="1">
      <c r="B311" s="177"/>
      <c r="C311" s="178" t="s">
        <v>447</v>
      </c>
      <c r="D311" s="178" t="s">
        <v>151</v>
      </c>
      <c r="E311" s="179" t="s">
        <v>448</v>
      </c>
      <c r="F311" s="180" t="s">
        <v>449</v>
      </c>
      <c r="G311" s="181" t="s">
        <v>226</v>
      </c>
      <c r="H311" s="182">
        <v>6077.2820000000002</v>
      </c>
      <c r="I311" s="183"/>
      <c r="J311" s="184">
        <f>ROUND(I311*H311,2)</f>
        <v>0</v>
      </c>
      <c r="K311" s="180" t="s">
        <v>155</v>
      </c>
      <c r="L311" s="37"/>
      <c r="M311" s="185" t="s">
        <v>1</v>
      </c>
      <c r="N311" s="186" t="s">
        <v>38</v>
      </c>
      <c r="O311" s="73"/>
      <c r="P311" s="187">
        <f>O311*H311</f>
        <v>0</v>
      </c>
      <c r="Q311" s="187">
        <v>0</v>
      </c>
      <c r="R311" s="187">
        <f>Q311*H311</f>
        <v>0</v>
      </c>
      <c r="S311" s="187">
        <v>0</v>
      </c>
      <c r="T311" s="188">
        <f>S311*H311</f>
        <v>0</v>
      </c>
      <c r="AR311" s="189" t="s">
        <v>156</v>
      </c>
      <c r="AT311" s="189" t="s">
        <v>151</v>
      </c>
      <c r="AU311" s="189" t="s">
        <v>83</v>
      </c>
      <c r="AY311" s="18" t="s">
        <v>149</v>
      </c>
      <c r="BE311" s="190">
        <f>IF(N311="základní",J311,0)</f>
        <v>0</v>
      </c>
      <c r="BF311" s="190">
        <f>IF(N311="snížená",J311,0)</f>
        <v>0</v>
      </c>
      <c r="BG311" s="190">
        <f>IF(N311="zákl. přenesená",J311,0)</f>
        <v>0</v>
      </c>
      <c r="BH311" s="190">
        <f>IF(N311="sníž. přenesená",J311,0)</f>
        <v>0</v>
      </c>
      <c r="BI311" s="190">
        <f>IF(N311="nulová",J311,0)</f>
        <v>0</v>
      </c>
      <c r="BJ311" s="18" t="s">
        <v>81</v>
      </c>
      <c r="BK311" s="190">
        <f>ROUND(I311*H311,2)</f>
        <v>0</v>
      </c>
      <c r="BL311" s="18" t="s">
        <v>156</v>
      </c>
      <c r="BM311" s="189" t="s">
        <v>450</v>
      </c>
    </row>
    <row r="312" s="1" customFormat="1">
      <c r="B312" s="37"/>
      <c r="D312" s="191" t="s">
        <v>158</v>
      </c>
      <c r="F312" s="192" t="s">
        <v>451</v>
      </c>
      <c r="I312" s="118"/>
      <c r="L312" s="37"/>
      <c r="M312" s="221"/>
      <c r="N312" s="222"/>
      <c r="O312" s="222"/>
      <c r="P312" s="222"/>
      <c r="Q312" s="222"/>
      <c r="R312" s="222"/>
      <c r="S312" s="222"/>
      <c r="T312" s="223"/>
      <c r="AT312" s="18" t="s">
        <v>158</v>
      </c>
      <c r="AU312" s="18" t="s">
        <v>83</v>
      </c>
    </row>
    <row r="313" s="1" customFormat="1" ht="6.96" customHeight="1">
      <c r="B313" s="56"/>
      <c r="C313" s="57"/>
      <c r="D313" s="57"/>
      <c r="E313" s="57"/>
      <c r="F313" s="57"/>
      <c r="G313" s="57"/>
      <c r="H313" s="57"/>
      <c r="I313" s="139"/>
      <c r="J313" s="57"/>
      <c r="K313" s="57"/>
      <c r="L313" s="37"/>
    </row>
  </sheetData>
  <autoFilter ref="C123:K312"/>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86</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452</v>
      </c>
      <c r="F9" s="1"/>
      <c r="G9" s="1"/>
      <c r="H9" s="1"/>
      <c r="I9" s="118"/>
      <c r="L9" s="37"/>
    </row>
    <row r="10" s="1" customFormat="1">
      <c r="B10" s="37"/>
      <c r="I10" s="118"/>
      <c r="L10" s="37"/>
    </row>
    <row r="11" s="1" customFormat="1" ht="12" customHeight="1">
      <c r="B11" s="37"/>
      <c r="D11" s="31" t="s">
        <v>18</v>
      </c>
      <c r="F11" s="26" t="s">
        <v>1</v>
      </c>
      <c r="I11" s="119" t="s">
        <v>19</v>
      </c>
      <c r="J11" s="26" t="s">
        <v>1</v>
      </c>
      <c r="L11" s="37"/>
    </row>
    <row r="12" s="1" customFormat="1" ht="12" customHeight="1">
      <c r="B12" s="37"/>
      <c r="D12" s="31" t="s">
        <v>20</v>
      </c>
      <c r="F12" s="26" t="s">
        <v>21</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tr">
        <f>IF('Rekapitulace stavby'!AN10="","",'Rekapitulace stavby'!AN10)</f>
        <v/>
      </c>
      <c r="L14" s="37"/>
    </row>
    <row r="15" s="1" customFormat="1" ht="18" customHeight="1">
      <c r="B15" s="37"/>
      <c r="E15" s="26" t="str">
        <f>IF('Rekapitulace stavby'!E11="","",'Rekapitulace stavby'!E11)</f>
        <v xml:space="preserve"> </v>
      </c>
      <c r="I15" s="119" t="s">
        <v>26</v>
      </c>
      <c r="J15" s="26" t="str">
        <f>IF('Rekapitulace stavby'!AN11="","",'Rekapitulace stavby'!AN11)</f>
        <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tr">
        <f>IF('Rekapitulace stavby'!AN16="","",'Rekapitulace stavby'!AN16)</f>
        <v/>
      </c>
      <c r="L20" s="37"/>
    </row>
    <row r="21" s="1" customFormat="1" ht="18" customHeight="1">
      <c r="B21" s="37"/>
      <c r="E21" s="26" t="str">
        <f>IF('Rekapitulace stavby'!E17="","",'Rekapitulace stavby'!E17)</f>
        <v xml:space="preserve"> </v>
      </c>
      <c r="I21" s="119" t="s">
        <v>26</v>
      </c>
      <c r="J21" s="26" t="str">
        <f>IF('Rekapitulace stavby'!AN17="","",'Rekapitulace stavby'!AN17)</f>
        <v/>
      </c>
      <c r="L21" s="37"/>
    </row>
    <row r="22" s="1" customFormat="1" ht="6.96" customHeight="1">
      <c r="B22" s="37"/>
      <c r="I22" s="118"/>
      <c r="L22" s="37"/>
    </row>
    <row r="23" s="1" customFormat="1" ht="12" customHeight="1">
      <c r="B23" s="37"/>
      <c r="D23" s="31" t="s">
        <v>31</v>
      </c>
      <c r="I23" s="119" t="s">
        <v>25</v>
      </c>
      <c r="J23" s="26" t="str">
        <f>IF('Rekapitulace stavby'!AN19="","",'Rekapitulace stavby'!AN19)</f>
        <v/>
      </c>
      <c r="L23" s="37"/>
    </row>
    <row r="24" s="1" customFormat="1" ht="18" customHeight="1">
      <c r="B24" s="37"/>
      <c r="E24" s="26" t="str">
        <f>IF('Rekapitulace stavby'!E20="","",'Rekapitulace stavby'!E20)</f>
        <v xml:space="preserve"> </v>
      </c>
      <c r="I24" s="119" t="s">
        <v>26</v>
      </c>
      <c r="J24" s="26" t="str">
        <f>IF('Rekapitulace stavby'!AN20="","",'Rekapitulace stavby'!AN20)</f>
        <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ROUND(J121,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ROUND((SUM(BE121:BE204)),  2)</f>
        <v>0</v>
      </c>
      <c r="I33" s="127">
        <v>0.20999999999999999</v>
      </c>
      <c r="J33" s="126">
        <f>ROUND(((SUM(BE121:BE204))*I33),  2)</f>
        <v>0</v>
      </c>
      <c r="L33" s="37"/>
    </row>
    <row r="34" s="1" customFormat="1" ht="14.4" customHeight="1">
      <c r="B34" s="37"/>
      <c r="E34" s="31" t="s">
        <v>39</v>
      </c>
      <c r="F34" s="126">
        <f>ROUND((SUM(BF121:BF204)),  2)</f>
        <v>0</v>
      </c>
      <c r="I34" s="127">
        <v>0.14999999999999999</v>
      </c>
      <c r="J34" s="126">
        <f>ROUND(((SUM(BF121:BF204))*I34),  2)</f>
        <v>0</v>
      </c>
      <c r="L34" s="37"/>
    </row>
    <row r="35" hidden="1" s="1" customFormat="1" ht="14.4" customHeight="1">
      <c r="B35" s="37"/>
      <c r="E35" s="31" t="s">
        <v>40</v>
      </c>
      <c r="F35" s="126">
        <f>ROUND((SUM(BG121:BG204)),  2)</f>
        <v>0</v>
      </c>
      <c r="I35" s="127">
        <v>0.20999999999999999</v>
      </c>
      <c r="J35" s="126">
        <f>0</f>
        <v>0</v>
      </c>
      <c r="L35" s="37"/>
    </row>
    <row r="36" hidden="1" s="1" customFormat="1" ht="14.4" customHeight="1">
      <c r="B36" s="37"/>
      <c r="E36" s="31" t="s">
        <v>41</v>
      </c>
      <c r="F36" s="126">
        <f>ROUND((SUM(BH121:BH204)),  2)</f>
        <v>0</v>
      </c>
      <c r="I36" s="127">
        <v>0.14999999999999999</v>
      </c>
      <c r="J36" s="126">
        <f>0</f>
        <v>0</v>
      </c>
      <c r="L36" s="37"/>
    </row>
    <row r="37" hidden="1" s="1" customFormat="1" ht="14.4" customHeight="1">
      <c r="B37" s="37"/>
      <c r="E37" s="31" t="s">
        <v>42</v>
      </c>
      <c r="F37" s="126">
        <f>ROUND((SUM(BI121:BI204)),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121 - Chodníky</v>
      </c>
      <c r="F87" s="1"/>
      <c r="G87" s="1"/>
      <c r="H87" s="1"/>
      <c r="I87" s="118"/>
      <c r="L87" s="37"/>
    </row>
    <row r="88" s="1" customFormat="1" ht="6.96" customHeight="1">
      <c r="B88" s="37"/>
      <c r="I88" s="118"/>
      <c r="L88" s="37"/>
    </row>
    <row r="89" s="1" customFormat="1" ht="12" customHeight="1">
      <c r="B89" s="37"/>
      <c r="C89" s="31" t="s">
        <v>20</v>
      </c>
      <c r="F89" s="26" t="str">
        <f>F12</f>
        <v xml:space="preserve"> </v>
      </c>
      <c r="I89" s="119" t="s">
        <v>22</v>
      </c>
      <c r="J89" s="65" t="str">
        <f>IF(J12="","",J12)</f>
        <v>2. 7. 2019</v>
      </c>
      <c r="L89" s="37"/>
    </row>
    <row r="90" s="1" customFormat="1" ht="6.96" customHeight="1">
      <c r="B90" s="37"/>
      <c r="I90" s="118"/>
      <c r="L90" s="37"/>
    </row>
    <row r="91" s="1" customFormat="1" ht="15.15" customHeight="1">
      <c r="B91" s="37"/>
      <c r="C91" s="31" t="s">
        <v>24</v>
      </c>
      <c r="F91" s="26" t="str">
        <f>E15</f>
        <v xml:space="preserve"> </v>
      </c>
      <c r="I91" s="119" t="s">
        <v>29</v>
      </c>
      <c r="J91" s="35" t="str">
        <f>E21</f>
        <v xml:space="preserve"> </v>
      </c>
      <c r="L91" s="37"/>
    </row>
    <row r="92" s="1" customFormat="1" ht="15.15" customHeight="1">
      <c r="B92" s="37"/>
      <c r="C92" s="31" t="s">
        <v>27</v>
      </c>
      <c r="F92" s="26" t="str">
        <f>IF(E18="","",E18)</f>
        <v>Vyplň údaj</v>
      </c>
      <c r="I92" s="119" t="s">
        <v>31</v>
      </c>
      <c r="J92" s="35" t="str">
        <f>E24</f>
        <v xml:space="preserve"> </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J121</f>
        <v>0</v>
      </c>
      <c r="L96" s="37"/>
      <c r="AU96" s="18" t="s">
        <v>125</v>
      </c>
    </row>
    <row r="97" s="8" customFormat="1" ht="24.96" customHeight="1">
      <c r="B97" s="145"/>
      <c r="D97" s="146" t="s">
        <v>126</v>
      </c>
      <c r="E97" s="147"/>
      <c r="F97" s="147"/>
      <c r="G97" s="147"/>
      <c r="H97" s="147"/>
      <c r="I97" s="148"/>
      <c r="J97" s="149">
        <f>J122</f>
        <v>0</v>
      </c>
      <c r="L97" s="145"/>
    </row>
    <row r="98" s="9" customFormat="1" ht="19.92" customHeight="1">
      <c r="B98" s="150"/>
      <c r="D98" s="151" t="s">
        <v>127</v>
      </c>
      <c r="E98" s="152"/>
      <c r="F98" s="152"/>
      <c r="G98" s="152"/>
      <c r="H98" s="152"/>
      <c r="I98" s="153"/>
      <c r="J98" s="154">
        <f>J123</f>
        <v>0</v>
      </c>
      <c r="L98" s="150"/>
    </row>
    <row r="99" s="9" customFormat="1" ht="19.92" customHeight="1">
      <c r="B99" s="150"/>
      <c r="D99" s="151" t="s">
        <v>130</v>
      </c>
      <c r="E99" s="152"/>
      <c r="F99" s="152"/>
      <c r="G99" s="152"/>
      <c r="H99" s="152"/>
      <c r="I99" s="153"/>
      <c r="J99" s="154">
        <f>J159</f>
        <v>0</v>
      </c>
      <c r="L99" s="150"/>
    </row>
    <row r="100" s="9" customFormat="1" ht="19.92" customHeight="1">
      <c r="B100" s="150"/>
      <c r="D100" s="151" t="s">
        <v>131</v>
      </c>
      <c r="E100" s="152"/>
      <c r="F100" s="152"/>
      <c r="G100" s="152"/>
      <c r="H100" s="152"/>
      <c r="I100" s="153"/>
      <c r="J100" s="154">
        <f>J183</f>
        <v>0</v>
      </c>
      <c r="L100" s="150"/>
    </row>
    <row r="101" s="9" customFormat="1" ht="19.92" customHeight="1">
      <c r="B101" s="150"/>
      <c r="D101" s="151" t="s">
        <v>133</v>
      </c>
      <c r="E101" s="152"/>
      <c r="F101" s="152"/>
      <c r="G101" s="152"/>
      <c r="H101" s="152"/>
      <c r="I101" s="153"/>
      <c r="J101" s="154">
        <f>J202</f>
        <v>0</v>
      </c>
      <c r="L101" s="150"/>
    </row>
    <row r="102" s="1" customFormat="1" ht="21.84" customHeight="1">
      <c r="B102" s="37"/>
      <c r="I102" s="118"/>
      <c r="L102" s="37"/>
    </row>
    <row r="103" s="1" customFormat="1" ht="6.96" customHeight="1">
      <c r="B103" s="56"/>
      <c r="C103" s="57"/>
      <c r="D103" s="57"/>
      <c r="E103" s="57"/>
      <c r="F103" s="57"/>
      <c r="G103" s="57"/>
      <c r="H103" s="57"/>
      <c r="I103" s="139"/>
      <c r="J103" s="57"/>
      <c r="K103" s="57"/>
      <c r="L103" s="37"/>
    </row>
    <row r="107" s="1" customFormat="1" ht="6.96" customHeight="1">
      <c r="B107" s="58"/>
      <c r="C107" s="59"/>
      <c r="D107" s="59"/>
      <c r="E107" s="59"/>
      <c r="F107" s="59"/>
      <c r="G107" s="59"/>
      <c r="H107" s="59"/>
      <c r="I107" s="140"/>
      <c r="J107" s="59"/>
      <c r="K107" s="59"/>
      <c r="L107" s="37"/>
    </row>
    <row r="108" s="1" customFormat="1" ht="24.96" customHeight="1">
      <c r="B108" s="37"/>
      <c r="C108" s="22" t="s">
        <v>134</v>
      </c>
      <c r="I108" s="118"/>
      <c r="L108" s="37"/>
    </row>
    <row r="109" s="1" customFormat="1" ht="6.96" customHeight="1">
      <c r="B109" s="37"/>
      <c r="I109" s="118"/>
      <c r="L109" s="37"/>
    </row>
    <row r="110" s="1" customFormat="1" ht="12" customHeight="1">
      <c r="B110" s="37"/>
      <c r="C110" s="31" t="s">
        <v>16</v>
      </c>
      <c r="I110" s="118"/>
      <c r="L110" s="37"/>
    </row>
    <row r="111" s="1" customFormat="1" ht="16.5" customHeight="1">
      <c r="B111" s="37"/>
      <c r="E111" s="117" t="str">
        <f>E7</f>
        <v>III/18614 Třebomyslická ulice Horažďovice</v>
      </c>
      <c r="F111" s="31"/>
      <c r="G111" s="31"/>
      <c r="H111" s="31"/>
      <c r="I111" s="118"/>
      <c r="L111" s="37"/>
    </row>
    <row r="112" s="1" customFormat="1" ht="12" customHeight="1">
      <c r="B112" s="37"/>
      <c r="C112" s="31" t="s">
        <v>119</v>
      </c>
      <c r="I112" s="118"/>
      <c r="L112" s="37"/>
    </row>
    <row r="113" s="1" customFormat="1" ht="16.5" customHeight="1">
      <c r="B113" s="37"/>
      <c r="E113" s="63" t="str">
        <f>E9</f>
        <v>SO 121 - Chodníky</v>
      </c>
      <c r="F113" s="1"/>
      <c r="G113" s="1"/>
      <c r="H113" s="1"/>
      <c r="I113" s="118"/>
      <c r="L113" s="37"/>
    </row>
    <row r="114" s="1" customFormat="1" ht="6.96" customHeight="1">
      <c r="B114" s="37"/>
      <c r="I114" s="118"/>
      <c r="L114" s="37"/>
    </row>
    <row r="115" s="1" customFormat="1" ht="12" customHeight="1">
      <c r="B115" s="37"/>
      <c r="C115" s="31" t="s">
        <v>20</v>
      </c>
      <c r="F115" s="26" t="str">
        <f>F12</f>
        <v xml:space="preserve"> </v>
      </c>
      <c r="I115" s="119" t="s">
        <v>22</v>
      </c>
      <c r="J115" s="65" t="str">
        <f>IF(J12="","",J12)</f>
        <v>2. 7. 2019</v>
      </c>
      <c r="L115" s="37"/>
    </row>
    <row r="116" s="1" customFormat="1" ht="6.96" customHeight="1">
      <c r="B116" s="37"/>
      <c r="I116" s="118"/>
      <c r="L116" s="37"/>
    </row>
    <row r="117" s="1" customFormat="1" ht="15.15" customHeight="1">
      <c r="B117" s="37"/>
      <c r="C117" s="31" t="s">
        <v>24</v>
      </c>
      <c r="F117" s="26" t="str">
        <f>E15</f>
        <v xml:space="preserve"> </v>
      </c>
      <c r="I117" s="119" t="s">
        <v>29</v>
      </c>
      <c r="J117" s="35" t="str">
        <f>E21</f>
        <v xml:space="preserve"> </v>
      </c>
      <c r="L117" s="37"/>
    </row>
    <row r="118" s="1" customFormat="1" ht="15.15" customHeight="1">
      <c r="B118" s="37"/>
      <c r="C118" s="31" t="s">
        <v>27</v>
      </c>
      <c r="F118" s="26" t="str">
        <f>IF(E18="","",E18)</f>
        <v>Vyplň údaj</v>
      </c>
      <c r="I118" s="119" t="s">
        <v>31</v>
      </c>
      <c r="J118" s="35" t="str">
        <f>E24</f>
        <v xml:space="preserve"> </v>
      </c>
      <c r="L118" s="37"/>
    </row>
    <row r="119" s="1" customFormat="1" ht="10.32" customHeight="1">
      <c r="B119" s="37"/>
      <c r="I119" s="118"/>
      <c r="L119" s="37"/>
    </row>
    <row r="120" s="10" customFormat="1" ht="29.28" customHeight="1">
      <c r="B120" s="155"/>
      <c r="C120" s="156" t="s">
        <v>135</v>
      </c>
      <c r="D120" s="157" t="s">
        <v>58</v>
      </c>
      <c r="E120" s="157" t="s">
        <v>54</v>
      </c>
      <c r="F120" s="157" t="s">
        <v>55</v>
      </c>
      <c r="G120" s="157" t="s">
        <v>136</v>
      </c>
      <c r="H120" s="157" t="s">
        <v>137</v>
      </c>
      <c r="I120" s="158" t="s">
        <v>138</v>
      </c>
      <c r="J120" s="157" t="s">
        <v>123</v>
      </c>
      <c r="K120" s="159" t="s">
        <v>139</v>
      </c>
      <c r="L120" s="155"/>
      <c r="M120" s="82" t="s">
        <v>1</v>
      </c>
      <c r="N120" s="83" t="s">
        <v>37</v>
      </c>
      <c r="O120" s="83" t="s">
        <v>140</v>
      </c>
      <c r="P120" s="83" t="s">
        <v>141</v>
      </c>
      <c r="Q120" s="83" t="s">
        <v>142</v>
      </c>
      <c r="R120" s="83" t="s">
        <v>143</v>
      </c>
      <c r="S120" s="83" t="s">
        <v>144</v>
      </c>
      <c r="T120" s="84" t="s">
        <v>145</v>
      </c>
    </row>
    <row r="121" s="1" customFormat="1" ht="22.8" customHeight="1">
      <c r="B121" s="37"/>
      <c r="C121" s="87" t="s">
        <v>146</v>
      </c>
      <c r="I121" s="118"/>
      <c r="J121" s="160">
        <f>BK121</f>
        <v>0</v>
      </c>
      <c r="L121" s="37"/>
      <c r="M121" s="85"/>
      <c r="N121" s="69"/>
      <c r="O121" s="69"/>
      <c r="P121" s="161">
        <f>P122</f>
        <v>0</v>
      </c>
      <c r="Q121" s="69"/>
      <c r="R121" s="161">
        <f>R122</f>
        <v>597.53835500000002</v>
      </c>
      <c r="S121" s="69"/>
      <c r="T121" s="162">
        <f>T122</f>
        <v>0</v>
      </c>
      <c r="AT121" s="18" t="s">
        <v>72</v>
      </c>
      <c r="AU121" s="18" t="s">
        <v>125</v>
      </c>
      <c r="BK121" s="163">
        <f>BK122</f>
        <v>0</v>
      </c>
    </row>
    <row r="122" s="11" customFormat="1" ht="25.92" customHeight="1">
      <c r="B122" s="164"/>
      <c r="D122" s="165" t="s">
        <v>72</v>
      </c>
      <c r="E122" s="166" t="s">
        <v>147</v>
      </c>
      <c r="F122" s="166" t="s">
        <v>148</v>
      </c>
      <c r="I122" s="167"/>
      <c r="J122" s="168">
        <f>BK122</f>
        <v>0</v>
      </c>
      <c r="L122" s="164"/>
      <c r="M122" s="169"/>
      <c r="N122" s="170"/>
      <c r="O122" s="170"/>
      <c r="P122" s="171">
        <f>P123+P159+P183+P202</f>
        <v>0</v>
      </c>
      <c r="Q122" s="170"/>
      <c r="R122" s="171">
        <f>R123+R159+R183+R202</f>
        <v>597.53835500000002</v>
      </c>
      <c r="S122" s="170"/>
      <c r="T122" s="172">
        <f>T123+T159+T183+T202</f>
        <v>0</v>
      </c>
      <c r="AR122" s="165" t="s">
        <v>81</v>
      </c>
      <c r="AT122" s="173" t="s">
        <v>72</v>
      </c>
      <c r="AU122" s="173" t="s">
        <v>73</v>
      </c>
      <c r="AY122" s="165" t="s">
        <v>149</v>
      </c>
      <c r="BK122" s="174">
        <f>BK123+BK159+BK183+BK202</f>
        <v>0</v>
      </c>
    </row>
    <row r="123" s="11" customFormat="1" ht="22.8" customHeight="1">
      <c r="B123" s="164"/>
      <c r="D123" s="165" t="s">
        <v>72</v>
      </c>
      <c r="E123" s="175" t="s">
        <v>81</v>
      </c>
      <c r="F123" s="175" t="s">
        <v>150</v>
      </c>
      <c r="I123" s="167"/>
      <c r="J123" s="176">
        <f>BK123</f>
        <v>0</v>
      </c>
      <c r="L123" s="164"/>
      <c r="M123" s="169"/>
      <c r="N123" s="170"/>
      <c r="O123" s="170"/>
      <c r="P123" s="171">
        <f>SUM(P124:P158)</f>
        <v>0</v>
      </c>
      <c r="Q123" s="170"/>
      <c r="R123" s="171">
        <f>SUM(R124:R158)</f>
        <v>0</v>
      </c>
      <c r="S123" s="170"/>
      <c r="T123" s="172">
        <f>SUM(T124:T158)</f>
        <v>0</v>
      </c>
      <c r="AR123" s="165" t="s">
        <v>81</v>
      </c>
      <c r="AT123" s="173" t="s">
        <v>72</v>
      </c>
      <c r="AU123" s="173" t="s">
        <v>81</v>
      </c>
      <c r="AY123" s="165" t="s">
        <v>149</v>
      </c>
      <c r="BK123" s="174">
        <f>SUM(BK124:BK158)</f>
        <v>0</v>
      </c>
    </row>
    <row r="124" s="1" customFormat="1" ht="48" customHeight="1">
      <c r="B124" s="177"/>
      <c r="C124" s="178" t="s">
        <v>81</v>
      </c>
      <c r="D124" s="178" t="s">
        <v>151</v>
      </c>
      <c r="E124" s="179" t="s">
        <v>172</v>
      </c>
      <c r="F124" s="180" t="s">
        <v>173</v>
      </c>
      <c r="G124" s="181" t="s">
        <v>174</v>
      </c>
      <c r="H124" s="182">
        <v>88.644999999999996</v>
      </c>
      <c r="I124" s="183"/>
      <c r="J124" s="184">
        <f>ROUND(I124*H124,2)</f>
        <v>0</v>
      </c>
      <c r="K124" s="180" t="s">
        <v>155</v>
      </c>
      <c r="L124" s="37"/>
      <c r="M124" s="185" t="s">
        <v>1</v>
      </c>
      <c r="N124" s="186" t="s">
        <v>38</v>
      </c>
      <c r="O124" s="73"/>
      <c r="P124" s="187">
        <f>O124*H124</f>
        <v>0</v>
      </c>
      <c r="Q124" s="187">
        <v>0</v>
      </c>
      <c r="R124" s="187">
        <f>Q124*H124</f>
        <v>0</v>
      </c>
      <c r="S124" s="187">
        <v>0</v>
      </c>
      <c r="T124" s="188">
        <f>S124*H124</f>
        <v>0</v>
      </c>
      <c r="AR124" s="189" t="s">
        <v>156</v>
      </c>
      <c r="AT124" s="189" t="s">
        <v>151</v>
      </c>
      <c r="AU124" s="189" t="s">
        <v>83</v>
      </c>
      <c r="AY124" s="18" t="s">
        <v>149</v>
      </c>
      <c r="BE124" s="190">
        <f>IF(N124="základní",J124,0)</f>
        <v>0</v>
      </c>
      <c r="BF124" s="190">
        <f>IF(N124="snížená",J124,0)</f>
        <v>0</v>
      </c>
      <c r="BG124" s="190">
        <f>IF(N124="zákl. přenesená",J124,0)</f>
        <v>0</v>
      </c>
      <c r="BH124" s="190">
        <f>IF(N124="sníž. přenesená",J124,0)</f>
        <v>0</v>
      </c>
      <c r="BI124" s="190">
        <f>IF(N124="nulová",J124,0)</f>
        <v>0</v>
      </c>
      <c r="BJ124" s="18" t="s">
        <v>81</v>
      </c>
      <c r="BK124" s="190">
        <f>ROUND(I124*H124,2)</f>
        <v>0</v>
      </c>
      <c r="BL124" s="18" t="s">
        <v>156</v>
      </c>
      <c r="BM124" s="189" t="s">
        <v>453</v>
      </c>
    </row>
    <row r="125" s="1" customFormat="1">
      <c r="B125" s="37"/>
      <c r="D125" s="191" t="s">
        <v>158</v>
      </c>
      <c r="F125" s="192" t="s">
        <v>176</v>
      </c>
      <c r="I125" s="118"/>
      <c r="L125" s="37"/>
      <c r="M125" s="193"/>
      <c r="N125" s="73"/>
      <c r="O125" s="73"/>
      <c r="P125" s="73"/>
      <c r="Q125" s="73"/>
      <c r="R125" s="73"/>
      <c r="S125" s="73"/>
      <c r="T125" s="74"/>
      <c r="AT125" s="18" t="s">
        <v>158</v>
      </c>
      <c r="AU125" s="18" t="s">
        <v>83</v>
      </c>
    </row>
    <row r="126" s="12" customFormat="1">
      <c r="B126" s="194"/>
      <c r="D126" s="191" t="s">
        <v>160</v>
      </c>
      <c r="E126" s="195" t="s">
        <v>1</v>
      </c>
      <c r="F126" s="196" t="s">
        <v>454</v>
      </c>
      <c r="H126" s="197">
        <v>88.644999999999996</v>
      </c>
      <c r="I126" s="198"/>
      <c r="L126" s="194"/>
      <c r="M126" s="199"/>
      <c r="N126" s="200"/>
      <c r="O126" s="200"/>
      <c r="P126" s="200"/>
      <c r="Q126" s="200"/>
      <c r="R126" s="200"/>
      <c r="S126" s="200"/>
      <c r="T126" s="201"/>
      <c r="AT126" s="195" t="s">
        <v>160</v>
      </c>
      <c r="AU126" s="195" t="s">
        <v>83</v>
      </c>
      <c r="AV126" s="12" t="s">
        <v>83</v>
      </c>
      <c r="AW126" s="12" t="s">
        <v>30</v>
      </c>
      <c r="AX126" s="12" t="s">
        <v>81</v>
      </c>
      <c r="AY126" s="195" t="s">
        <v>149</v>
      </c>
    </row>
    <row r="127" s="1" customFormat="1" ht="48" customHeight="1">
      <c r="B127" s="177"/>
      <c r="C127" s="178" t="s">
        <v>83</v>
      </c>
      <c r="D127" s="178" t="s">
        <v>151</v>
      </c>
      <c r="E127" s="179" t="s">
        <v>179</v>
      </c>
      <c r="F127" s="180" t="s">
        <v>180</v>
      </c>
      <c r="G127" s="181" t="s">
        <v>174</v>
      </c>
      <c r="H127" s="182">
        <v>194.91999999999999</v>
      </c>
      <c r="I127" s="183"/>
      <c r="J127" s="184">
        <f>ROUND(I127*H127,2)</f>
        <v>0</v>
      </c>
      <c r="K127" s="180" t="s">
        <v>155</v>
      </c>
      <c r="L127" s="37"/>
      <c r="M127" s="185" t="s">
        <v>1</v>
      </c>
      <c r="N127" s="186" t="s">
        <v>38</v>
      </c>
      <c r="O127" s="73"/>
      <c r="P127" s="187">
        <f>O127*H127</f>
        <v>0</v>
      </c>
      <c r="Q127" s="187">
        <v>0</v>
      </c>
      <c r="R127" s="187">
        <f>Q127*H127</f>
        <v>0</v>
      </c>
      <c r="S127" s="187">
        <v>0</v>
      </c>
      <c r="T127" s="188">
        <f>S127*H127</f>
        <v>0</v>
      </c>
      <c r="AR127" s="189" t="s">
        <v>156</v>
      </c>
      <c r="AT127" s="189" t="s">
        <v>151</v>
      </c>
      <c r="AU127" s="189" t="s">
        <v>83</v>
      </c>
      <c r="AY127" s="18" t="s">
        <v>149</v>
      </c>
      <c r="BE127" s="190">
        <f>IF(N127="základní",J127,0)</f>
        <v>0</v>
      </c>
      <c r="BF127" s="190">
        <f>IF(N127="snížená",J127,0)</f>
        <v>0</v>
      </c>
      <c r="BG127" s="190">
        <f>IF(N127="zákl. přenesená",J127,0)</f>
        <v>0</v>
      </c>
      <c r="BH127" s="190">
        <f>IF(N127="sníž. přenesená",J127,0)</f>
        <v>0</v>
      </c>
      <c r="BI127" s="190">
        <f>IF(N127="nulová",J127,0)</f>
        <v>0</v>
      </c>
      <c r="BJ127" s="18" t="s">
        <v>81</v>
      </c>
      <c r="BK127" s="190">
        <f>ROUND(I127*H127,2)</f>
        <v>0</v>
      </c>
      <c r="BL127" s="18" t="s">
        <v>156</v>
      </c>
      <c r="BM127" s="189" t="s">
        <v>455</v>
      </c>
    </row>
    <row r="128" s="1" customFormat="1">
      <c r="B128" s="37"/>
      <c r="D128" s="191" t="s">
        <v>158</v>
      </c>
      <c r="F128" s="192" t="s">
        <v>182</v>
      </c>
      <c r="I128" s="118"/>
      <c r="L128" s="37"/>
      <c r="M128" s="193"/>
      <c r="N128" s="73"/>
      <c r="O128" s="73"/>
      <c r="P128" s="73"/>
      <c r="Q128" s="73"/>
      <c r="R128" s="73"/>
      <c r="S128" s="73"/>
      <c r="T128" s="74"/>
      <c r="AT128" s="18" t="s">
        <v>158</v>
      </c>
      <c r="AU128" s="18" t="s">
        <v>83</v>
      </c>
    </row>
    <row r="129" s="12" customFormat="1">
      <c r="B129" s="194"/>
      <c r="D129" s="191" t="s">
        <v>160</v>
      </c>
      <c r="E129" s="195" t="s">
        <v>1</v>
      </c>
      <c r="F129" s="196" t="s">
        <v>456</v>
      </c>
      <c r="H129" s="197">
        <v>106.86</v>
      </c>
      <c r="I129" s="198"/>
      <c r="L129" s="194"/>
      <c r="M129" s="199"/>
      <c r="N129" s="200"/>
      <c r="O129" s="200"/>
      <c r="P129" s="200"/>
      <c r="Q129" s="200"/>
      <c r="R129" s="200"/>
      <c r="S129" s="200"/>
      <c r="T129" s="201"/>
      <c r="AT129" s="195" t="s">
        <v>160</v>
      </c>
      <c r="AU129" s="195" t="s">
        <v>83</v>
      </c>
      <c r="AV129" s="12" t="s">
        <v>83</v>
      </c>
      <c r="AW129" s="12" t="s">
        <v>30</v>
      </c>
      <c r="AX129" s="12" t="s">
        <v>73</v>
      </c>
      <c r="AY129" s="195" t="s">
        <v>149</v>
      </c>
    </row>
    <row r="130" s="12" customFormat="1">
      <c r="B130" s="194"/>
      <c r="D130" s="191" t="s">
        <v>160</v>
      </c>
      <c r="E130" s="195" t="s">
        <v>1</v>
      </c>
      <c r="F130" s="196" t="s">
        <v>457</v>
      </c>
      <c r="H130" s="197">
        <v>18.460000000000001</v>
      </c>
      <c r="I130" s="198"/>
      <c r="L130" s="194"/>
      <c r="M130" s="199"/>
      <c r="N130" s="200"/>
      <c r="O130" s="200"/>
      <c r="P130" s="200"/>
      <c r="Q130" s="200"/>
      <c r="R130" s="200"/>
      <c r="S130" s="200"/>
      <c r="T130" s="201"/>
      <c r="AT130" s="195" t="s">
        <v>160</v>
      </c>
      <c r="AU130" s="195" t="s">
        <v>83</v>
      </c>
      <c r="AV130" s="12" t="s">
        <v>83</v>
      </c>
      <c r="AW130" s="12" t="s">
        <v>30</v>
      </c>
      <c r="AX130" s="12" t="s">
        <v>73</v>
      </c>
      <c r="AY130" s="195" t="s">
        <v>149</v>
      </c>
    </row>
    <row r="131" s="12" customFormat="1">
      <c r="B131" s="194"/>
      <c r="D131" s="191" t="s">
        <v>160</v>
      </c>
      <c r="E131" s="195" t="s">
        <v>1</v>
      </c>
      <c r="F131" s="196" t="s">
        <v>458</v>
      </c>
      <c r="H131" s="197">
        <v>69.599999999999994</v>
      </c>
      <c r="I131" s="198"/>
      <c r="L131" s="194"/>
      <c r="M131" s="199"/>
      <c r="N131" s="200"/>
      <c r="O131" s="200"/>
      <c r="P131" s="200"/>
      <c r="Q131" s="200"/>
      <c r="R131" s="200"/>
      <c r="S131" s="200"/>
      <c r="T131" s="201"/>
      <c r="AT131" s="195" t="s">
        <v>160</v>
      </c>
      <c r="AU131" s="195" t="s">
        <v>83</v>
      </c>
      <c r="AV131" s="12" t="s">
        <v>83</v>
      </c>
      <c r="AW131" s="12" t="s">
        <v>30</v>
      </c>
      <c r="AX131" s="12" t="s">
        <v>73</v>
      </c>
      <c r="AY131" s="195" t="s">
        <v>149</v>
      </c>
    </row>
    <row r="132" s="13" customFormat="1">
      <c r="B132" s="202"/>
      <c r="D132" s="191" t="s">
        <v>160</v>
      </c>
      <c r="E132" s="203" t="s">
        <v>1</v>
      </c>
      <c r="F132" s="204" t="s">
        <v>187</v>
      </c>
      <c r="H132" s="205">
        <v>194.91999999999999</v>
      </c>
      <c r="I132" s="206"/>
      <c r="L132" s="202"/>
      <c r="M132" s="207"/>
      <c r="N132" s="208"/>
      <c r="O132" s="208"/>
      <c r="P132" s="208"/>
      <c r="Q132" s="208"/>
      <c r="R132" s="208"/>
      <c r="S132" s="208"/>
      <c r="T132" s="209"/>
      <c r="AT132" s="203" t="s">
        <v>160</v>
      </c>
      <c r="AU132" s="203" t="s">
        <v>83</v>
      </c>
      <c r="AV132" s="13" t="s">
        <v>156</v>
      </c>
      <c r="AW132" s="13" t="s">
        <v>30</v>
      </c>
      <c r="AX132" s="13" t="s">
        <v>81</v>
      </c>
      <c r="AY132" s="203" t="s">
        <v>149</v>
      </c>
    </row>
    <row r="133" s="1" customFormat="1" ht="48" customHeight="1">
      <c r="B133" s="177"/>
      <c r="C133" s="178" t="s">
        <v>167</v>
      </c>
      <c r="D133" s="178" t="s">
        <v>151</v>
      </c>
      <c r="E133" s="179" t="s">
        <v>189</v>
      </c>
      <c r="F133" s="180" t="s">
        <v>190</v>
      </c>
      <c r="G133" s="181" t="s">
        <v>174</v>
      </c>
      <c r="H133" s="182">
        <v>97.459999999999994</v>
      </c>
      <c r="I133" s="183"/>
      <c r="J133" s="184">
        <f>ROUND(I133*H133,2)</f>
        <v>0</v>
      </c>
      <c r="K133" s="180" t="s">
        <v>155</v>
      </c>
      <c r="L133" s="37"/>
      <c r="M133" s="185" t="s">
        <v>1</v>
      </c>
      <c r="N133" s="186" t="s">
        <v>38</v>
      </c>
      <c r="O133" s="73"/>
      <c r="P133" s="187">
        <f>O133*H133</f>
        <v>0</v>
      </c>
      <c r="Q133" s="187">
        <v>0</v>
      </c>
      <c r="R133" s="187">
        <f>Q133*H133</f>
        <v>0</v>
      </c>
      <c r="S133" s="187">
        <v>0</v>
      </c>
      <c r="T133" s="188">
        <f>S133*H133</f>
        <v>0</v>
      </c>
      <c r="AR133" s="189" t="s">
        <v>156</v>
      </c>
      <c r="AT133" s="189" t="s">
        <v>151</v>
      </c>
      <c r="AU133" s="189" t="s">
        <v>83</v>
      </c>
      <c r="AY133" s="18" t="s">
        <v>149</v>
      </c>
      <c r="BE133" s="190">
        <f>IF(N133="základní",J133,0)</f>
        <v>0</v>
      </c>
      <c r="BF133" s="190">
        <f>IF(N133="snížená",J133,0)</f>
        <v>0</v>
      </c>
      <c r="BG133" s="190">
        <f>IF(N133="zákl. přenesená",J133,0)</f>
        <v>0</v>
      </c>
      <c r="BH133" s="190">
        <f>IF(N133="sníž. přenesená",J133,0)</f>
        <v>0</v>
      </c>
      <c r="BI133" s="190">
        <f>IF(N133="nulová",J133,0)</f>
        <v>0</v>
      </c>
      <c r="BJ133" s="18" t="s">
        <v>81</v>
      </c>
      <c r="BK133" s="190">
        <f>ROUND(I133*H133,2)</f>
        <v>0</v>
      </c>
      <c r="BL133" s="18" t="s">
        <v>156</v>
      </c>
      <c r="BM133" s="189" t="s">
        <v>459</v>
      </c>
    </row>
    <row r="134" s="1" customFormat="1">
      <c r="B134" s="37"/>
      <c r="D134" s="191" t="s">
        <v>158</v>
      </c>
      <c r="F134" s="192" t="s">
        <v>182</v>
      </c>
      <c r="I134" s="118"/>
      <c r="L134" s="37"/>
      <c r="M134" s="193"/>
      <c r="N134" s="73"/>
      <c r="O134" s="73"/>
      <c r="P134" s="73"/>
      <c r="Q134" s="73"/>
      <c r="R134" s="73"/>
      <c r="S134" s="73"/>
      <c r="T134" s="74"/>
      <c r="AT134" s="18" t="s">
        <v>158</v>
      </c>
      <c r="AU134" s="18" t="s">
        <v>83</v>
      </c>
    </row>
    <row r="135" s="12" customFormat="1">
      <c r="B135" s="194"/>
      <c r="D135" s="191" t="s">
        <v>160</v>
      </c>
      <c r="E135" s="195" t="s">
        <v>1</v>
      </c>
      <c r="F135" s="196" t="s">
        <v>460</v>
      </c>
      <c r="H135" s="197">
        <v>97.459999999999994</v>
      </c>
      <c r="I135" s="198"/>
      <c r="L135" s="194"/>
      <c r="M135" s="199"/>
      <c r="N135" s="200"/>
      <c r="O135" s="200"/>
      <c r="P135" s="200"/>
      <c r="Q135" s="200"/>
      <c r="R135" s="200"/>
      <c r="S135" s="200"/>
      <c r="T135" s="201"/>
      <c r="AT135" s="195" t="s">
        <v>160</v>
      </c>
      <c r="AU135" s="195" t="s">
        <v>83</v>
      </c>
      <c r="AV135" s="12" t="s">
        <v>83</v>
      </c>
      <c r="AW135" s="12" t="s">
        <v>30</v>
      </c>
      <c r="AX135" s="12" t="s">
        <v>81</v>
      </c>
      <c r="AY135" s="195" t="s">
        <v>149</v>
      </c>
    </row>
    <row r="136" s="1" customFormat="1" ht="60" customHeight="1">
      <c r="B136" s="177"/>
      <c r="C136" s="178" t="s">
        <v>156</v>
      </c>
      <c r="D136" s="178" t="s">
        <v>151</v>
      </c>
      <c r="E136" s="179" t="s">
        <v>205</v>
      </c>
      <c r="F136" s="180" t="s">
        <v>206</v>
      </c>
      <c r="G136" s="181" t="s">
        <v>174</v>
      </c>
      <c r="H136" s="182">
        <v>283.565</v>
      </c>
      <c r="I136" s="183"/>
      <c r="J136" s="184">
        <f>ROUND(I136*H136,2)</f>
        <v>0</v>
      </c>
      <c r="K136" s="180" t="s">
        <v>155</v>
      </c>
      <c r="L136" s="37"/>
      <c r="M136" s="185" t="s">
        <v>1</v>
      </c>
      <c r="N136" s="186" t="s">
        <v>38</v>
      </c>
      <c r="O136" s="73"/>
      <c r="P136" s="187">
        <f>O136*H136</f>
        <v>0</v>
      </c>
      <c r="Q136" s="187">
        <v>0</v>
      </c>
      <c r="R136" s="187">
        <f>Q136*H136</f>
        <v>0</v>
      </c>
      <c r="S136" s="187">
        <v>0</v>
      </c>
      <c r="T136" s="188">
        <f>S136*H136</f>
        <v>0</v>
      </c>
      <c r="AR136" s="189" t="s">
        <v>156</v>
      </c>
      <c r="AT136" s="189" t="s">
        <v>151</v>
      </c>
      <c r="AU136" s="189" t="s">
        <v>83</v>
      </c>
      <c r="AY136" s="18" t="s">
        <v>149</v>
      </c>
      <c r="BE136" s="190">
        <f>IF(N136="základní",J136,0)</f>
        <v>0</v>
      </c>
      <c r="BF136" s="190">
        <f>IF(N136="snížená",J136,0)</f>
        <v>0</v>
      </c>
      <c r="BG136" s="190">
        <f>IF(N136="zákl. přenesená",J136,0)</f>
        <v>0</v>
      </c>
      <c r="BH136" s="190">
        <f>IF(N136="sníž. přenesená",J136,0)</f>
        <v>0</v>
      </c>
      <c r="BI136" s="190">
        <f>IF(N136="nulová",J136,0)</f>
        <v>0</v>
      </c>
      <c r="BJ136" s="18" t="s">
        <v>81</v>
      </c>
      <c r="BK136" s="190">
        <f>ROUND(I136*H136,2)</f>
        <v>0</v>
      </c>
      <c r="BL136" s="18" t="s">
        <v>156</v>
      </c>
      <c r="BM136" s="189" t="s">
        <v>461</v>
      </c>
    </row>
    <row r="137" s="1" customFormat="1">
      <c r="B137" s="37"/>
      <c r="D137" s="191" t="s">
        <v>158</v>
      </c>
      <c r="F137" s="192" t="s">
        <v>208</v>
      </c>
      <c r="I137" s="118"/>
      <c r="L137" s="37"/>
      <c r="M137" s="193"/>
      <c r="N137" s="73"/>
      <c r="O137" s="73"/>
      <c r="P137" s="73"/>
      <c r="Q137" s="73"/>
      <c r="R137" s="73"/>
      <c r="S137" s="73"/>
      <c r="T137" s="74"/>
      <c r="AT137" s="18" t="s">
        <v>158</v>
      </c>
      <c r="AU137" s="18" t="s">
        <v>83</v>
      </c>
    </row>
    <row r="138" s="12" customFormat="1">
      <c r="B138" s="194"/>
      <c r="D138" s="191" t="s">
        <v>160</v>
      </c>
      <c r="E138" s="195" t="s">
        <v>1</v>
      </c>
      <c r="F138" s="196" t="s">
        <v>462</v>
      </c>
      <c r="H138" s="197">
        <v>194.91999999999999</v>
      </c>
      <c r="I138" s="198"/>
      <c r="L138" s="194"/>
      <c r="M138" s="199"/>
      <c r="N138" s="200"/>
      <c r="O138" s="200"/>
      <c r="P138" s="200"/>
      <c r="Q138" s="200"/>
      <c r="R138" s="200"/>
      <c r="S138" s="200"/>
      <c r="T138" s="201"/>
      <c r="AT138" s="195" t="s">
        <v>160</v>
      </c>
      <c r="AU138" s="195" t="s">
        <v>83</v>
      </c>
      <c r="AV138" s="12" t="s">
        <v>83</v>
      </c>
      <c r="AW138" s="12" t="s">
        <v>30</v>
      </c>
      <c r="AX138" s="12" t="s">
        <v>73</v>
      </c>
      <c r="AY138" s="195" t="s">
        <v>149</v>
      </c>
    </row>
    <row r="139" s="12" customFormat="1">
      <c r="B139" s="194"/>
      <c r="D139" s="191" t="s">
        <v>160</v>
      </c>
      <c r="E139" s="195" t="s">
        <v>1</v>
      </c>
      <c r="F139" s="196" t="s">
        <v>463</v>
      </c>
      <c r="H139" s="197">
        <v>88.644999999999996</v>
      </c>
      <c r="I139" s="198"/>
      <c r="L139" s="194"/>
      <c r="M139" s="199"/>
      <c r="N139" s="200"/>
      <c r="O139" s="200"/>
      <c r="P139" s="200"/>
      <c r="Q139" s="200"/>
      <c r="R139" s="200"/>
      <c r="S139" s="200"/>
      <c r="T139" s="201"/>
      <c r="AT139" s="195" t="s">
        <v>160</v>
      </c>
      <c r="AU139" s="195" t="s">
        <v>83</v>
      </c>
      <c r="AV139" s="12" t="s">
        <v>83</v>
      </c>
      <c r="AW139" s="12" t="s">
        <v>30</v>
      </c>
      <c r="AX139" s="12" t="s">
        <v>73</v>
      </c>
      <c r="AY139" s="195" t="s">
        <v>149</v>
      </c>
    </row>
    <row r="140" s="13" customFormat="1">
      <c r="B140" s="202"/>
      <c r="D140" s="191" t="s">
        <v>160</v>
      </c>
      <c r="E140" s="203" t="s">
        <v>1</v>
      </c>
      <c r="F140" s="204" t="s">
        <v>187</v>
      </c>
      <c r="H140" s="205">
        <v>283.565</v>
      </c>
      <c r="I140" s="206"/>
      <c r="L140" s="202"/>
      <c r="M140" s="207"/>
      <c r="N140" s="208"/>
      <c r="O140" s="208"/>
      <c r="P140" s="208"/>
      <c r="Q140" s="208"/>
      <c r="R140" s="208"/>
      <c r="S140" s="208"/>
      <c r="T140" s="209"/>
      <c r="AT140" s="203" t="s">
        <v>160</v>
      </c>
      <c r="AU140" s="203" t="s">
        <v>83</v>
      </c>
      <c r="AV140" s="13" t="s">
        <v>156</v>
      </c>
      <c r="AW140" s="13" t="s">
        <v>30</v>
      </c>
      <c r="AX140" s="13" t="s">
        <v>81</v>
      </c>
      <c r="AY140" s="203" t="s">
        <v>149</v>
      </c>
    </row>
    <row r="141" s="1" customFormat="1" ht="60" customHeight="1">
      <c r="B141" s="177"/>
      <c r="C141" s="178" t="s">
        <v>178</v>
      </c>
      <c r="D141" s="178" t="s">
        <v>151</v>
      </c>
      <c r="E141" s="179" t="s">
        <v>212</v>
      </c>
      <c r="F141" s="180" t="s">
        <v>213</v>
      </c>
      <c r="G141" s="181" t="s">
        <v>174</v>
      </c>
      <c r="H141" s="182">
        <v>2835.6500000000001</v>
      </c>
      <c r="I141" s="183"/>
      <c r="J141" s="184">
        <f>ROUND(I141*H141,2)</f>
        <v>0</v>
      </c>
      <c r="K141" s="180" t="s">
        <v>155</v>
      </c>
      <c r="L141" s="37"/>
      <c r="M141" s="185" t="s">
        <v>1</v>
      </c>
      <c r="N141" s="186" t="s">
        <v>38</v>
      </c>
      <c r="O141" s="73"/>
      <c r="P141" s="187">
        <f>O141*H141</f>
        <v>0</v>
      </c>
      <c r="Q141" s="187">
        <v>0</v>
      </c>
      <c r="R141" s="187">
        <f>Q141*H141</f>
        <v>0</v>
      </c>
      <c r="S141" s="187">
        <v>0</v>
      </c>
      <c r="T141" s="188">
        <f>S141*H141</f>
        <v>0</v>
      </c>
      <c r="AR141" s="189" t="s">
        <v>156</v>
      </c>
      <c r="AT141" s="189" t="s">
        <v>151</v>
      </c>
      <c r="AU141" s="189" t="s">
        <v>83</v>
      </c>
      <c r="AY141" s="18" t="s">
        <v>149</v>
      </c>
      <c r="BE141" s="190">
        <f>IF(N141="základní",J141,0)</f>
        <v>0</v>
      </c>
      <c r="BF141" s="190">
        <f>IF(N141="snížená",J141,0)</f>
        <v>0</v>
      </c>
      <c r="BG141" s="190">
        <f>IF(N141="zákl. přenesená",J141,0)</f>
        <v>0</v>
      </c>
      <c r="BH141" s="190">
        <f>IF(N141="sníž. přenesená",J141,0)</f>
        <v>0</v>
      </c>
      <c r="BI141" s="190">
        <f>IF(N141="nulová",J141,0)</f>
        <v>0</v>
      </c>
      <c r="BJ141" s="18" t="s">
        <v>81</v>
      </c>
      <c r="BK141" s="190">
        <f>ROUND(I141*H141,2)</f>
        <v>0</v>
      </c>
      <c r="BL141" s="18" t="s">
        <v>156</v>
      </c>
      <c r="BM141" s="189" t="s">
        <v>464</v>
      </c>
    </row>
    <row r="142" s="1" customFormat="1">
      <c r="B142" s="37"/>
      <c r="D142" s="191" t="s">
        <v>158</v>
      </c>
      <c r="F142" s="192" t="s">
        <v>208</v>
      </c>
      <c r="I142" s="118"/>
      <c r="L142" s="37"/>
      <c r="M142" s="193"/>
      <c r="N142" s="73"/>
      <c r="O142" s="73"/>
      <c r="P142" s="73"/>
      <c r="Q142" s="73"/>
      <c r="R142" s="73"/>
      <c r="S142" s="73"/>
      <c r="T142" s="74"/>
      <c r="AT142" s="18" t="s">
        <v>158</v>
      </c>
      <c r="AU142" s="18" t="s">
        <v>83</v>
      </c>
    </row>
    <row r="143" s="12" customFormat="1">
      <c r="B143" s="194"/>
      <c r="D143" s="191" t="s">
        <v>160</v>
      </c>
      <c r="E143" s="195" t="s">
        <v>1</v>
      </c>
      <c r="F143" s="196" t="s">
        <v>465</v>
      </c>
      <c r="H143" s="197">
        <v>2835.6500000000001</v>
      </c>
      <c r="I143" s="198"/>
      <c r="L143" s="194"/>
      <c r="M143" s="199"/>
      <c r="N143" s="200"/>
      <c r="O143" s="200"/>
      <c r="P143" s="200"/>
      <c r="Q143" s="200"/>
      <c r="R143" s="200"/>
      <c r="S143" s="200"/>
      <c r="T143" s="201"/>
      <c r="AT143" s="195" t="s">
        <v>160</v>
      </c>
      <c r="AU143" s="195" t="s">
        <v>83</v>
      </c>
      <c r="AV143" s="12" t="s">
        <v>83</v>
      </c>
      <c r="AW143" s="12" t="s">
        <v>30</v>
      </c>
      <c r="AX143" s="12" t="s">
        <v>81</v>
      </c>
      <c r="AY143" s="195" t="s">
        <v>149</v>
      </c>
    </row>
    <row r="144" s="1" customFormat="1" ht="16.5" customHeight="1">
      <c r="B144" s="177"/>
      <c r="C144" s="178" t="s">
        <v>188</v>
      </c>
      <c r="D144" s="178" t="s">
        <v>151</v>
      </c>
      <c r="E144" s="179" t="s">
        <v>230</v>
      </c>
      <c r="F144" s="180" t="s">
        <v>231</v>
      </c>
      <c r="G144" s="181" t="s">
        <v>174</v>
      </c>
      <c r="H144" s="182">
        <v>283.565</v>
      </c>
      <c r="I144" s="183"/>
      <c r="J144" s="184">
        <f>ROUND(I144*H144,2)</f>
        <v>0</v>
      </c>
      <c r="K144" s="180" t="s">
        <v>155</v>
      </c>
      <c r="L144" s="37"/>
      <c r="M144" s="185" t="s">
        <v>1</v>
      </c>
      <c r="N144" s="186" t="s">
        <v>38</v>
      </c>
      <c r="O144" s="73"/>
      <c r="P144" s="187">
        <f>O144*H144</f>
        <v>0</v>
      </c>
      <c r="Q144" s="187">
        <v>0</v>
      </c>
      <c r="R144" s="187">
        <f>Q144*H144</f>
        <v>0</v>
      </c>
      <c r="S144" s="187">
        <v>0</v>
      </c>
      <c r="T144" s="188">
        <f>S144*H144</f>
        <v>0</v>
      </c>
      <c r="AR144" s="189" t="s">
        <v>156</v>
      </c>
      <c r="AT144" s="189" t="s">
        <v>151</v>
      </c>
      <c r="AU144" s="189" t="s">
        <v>83</v>
      </c>
      <c r="AY144" s="18" t="s">
        <v>149</v>
      </c>
      <c r="BE144" s="190">
        <f>IF(N144="základní",J144,0)</f>
        <v>0</v>
      </c>
      <c r="BF144" s="190">
        <f>IF(N144="snížená",J144,0)</f>
        <v>0</v>
      </c>
      <c r="BG144" s="190">
        <f>IF(N144="zákl. přenesená",J144,0)</f>
        <v>0</v>
      </c>
      <c r="BH144" s="190">
        <f>IF(N144="sníž. přenesená",J144,0)</f>
        <v>0</v>
      </c>
      <c r="BI144" s="190">
        <f>IF(N144="nulová",J144,0)</f>
        <v>0</v>
      </c>
      <c r="BJ144" s="18" t="s">
        <v>81</v>
      </c>
      <c r="BK144" s="190">
        <f>ROUND(I144*H144,2)</f>
        <v>0</v>
      </c>
      <c r="BL144" s="18" t="s">
        <v>156</v>
      </c>
      <c r="BM144" s="189" t="s">
        <v>466</v>
      </c>
    </row>
    <row r="145" s="1" customFormat="1">
      <c r="B145" s="37"/>
      <c r="D145" s="191" t="s">
        <v>158</v>
      </c>
      <c r="F145" s="192" t="s">
        <v>233</v>
      </c>
      <c r="I145" s="118"/>
      <c r="L145" s="37"/>
      <c r="M145" s="193"/>
      <c r="N145" s="73"/>
      <c r="O145" s="73"/>
      <c r="P145" s="73"/>
      <c r="Q145" s="73"/>
      <c r="R145" s="73"/>
      <c r="S145" s="73"/>
      <c r="T145" s="74"/>
      <c r="AT145" s="18" t="s">
        <v>158</v>
      </c>
      <c r="AU145" s="18" t="s">
        <v>83</v>
      </c>
    </row>
    <row r="146" s="12" customFormat="1">
      <c r="B146" s="194"/>
      <c r="D146" s="191" t="s">
        <v>160</v>
      </c>
      <c r="E146" s="195" t="s">
        <v>1</v>
      </c>
      <c r="F146" s="196" t="s">
        <v>462</v>
      </c>
      <c r="H146" s="197">
        <v>194.91999999999999</v>
      </c>
      <c r="I146" s="198"/>
      <c r="L146" s="194"/>
      <c r="M146" s="199"/>
      <c r="N146" s="200"/>
      <c r="O146" s="200"/>
      <c r="P146" s="200"/>
      <c r="Q146" s="200"/>
      <c r="R146" s="200"/>
      <c r="S146" s="200"/>
      <c r="T146" s="201"/>
      <c r="AT146" s="195" t="s">
        <v>160</v>
      </c>
      <c r="AU146" s="195" t="s">
        <v>83</v>
      </c>
      <c r="AV146" s="12" t="s">
        <v>83</v>
      </c>
      <c r="AW146" s="12" t="s">
        <v>30</v>
      </c>
      <c r="AX146" s="12" t="s">
        <v>73</v>
      </c>
      <c r="AY146" s="195" t="s">
        <v>149</v>
      </c>
    </row>
    <row r="147" s="12" customFormat="1">
      <c r="B147" s="194"/>
      <c r="D147" s="191" t="s">
        <v>160</v>
      </c>
      <c r="E147" s="195" t="s">
        <v>1</v>
      </c>
      <c r="F147" s="196" t="s">
        <v>463</v>
      </c>
      <c r="H147" s="197">
        <v>88.644999999999996</v>
      </c>
      <c r="I147" s="198"/>
      <c r="L147" s="194"/>
      <c r="M147" s="199"/>
      <c r="N147" s="200"/>
      <c r="O147" s="200"/>
      <c r="P147" s="200"/>
      <c r="Q147" s="200"/>
      <c r="R147" s="200"/>
      <c r="S147" s="200"/>
      <c r="T147" s="201"/>
      <c r="AT147" s="195" t="s">
        <v>160</v>
      </c>
      <c r="AU147" s="195" t="s">
        <v>83</v>
      </c>
      <c r="AV147" s="12" t="s">
        <v>83</v>
      </c>
      <c r="AW147" s="12" t="s">
        <v>30</v>
      </c>
      <c r="AX147" s="12" t="s">
        <v>73</v>
      </c>
      <c r="AY147" s="195" t="s">
        <v>149</v>
      </c>
    </row>
    <row r="148" s="13" customFormat="1">
      <c r="B148" s="202"/>
      <c r="D148" s="191" t="s">
        <v>160</v>
      </c>
      <c r="E148" s="203" t="s">
        <v>1</v>
      </c>
      <c r="F148" s="204" t="s">
        <v>187</v>
      </c>
      <c r="H148" s="205">
        <v>283.565</v>
      </c>
      <c r="I148" s="206"/>
      <c r="L148" s="202"/>
      <c r="M148" s="207"/>
      <c r="N148" s="208"/>
      <c r="O148" s="208"/>
      <c r="P148" s="208"/>
      <c r="Q148" s="208"/>
      <c r="R148" s="208"/>
      <c r="S148" s="208"/>
      <c r="T148" s="209"/>
      <c r="AT148" s="203" t="s">
        <v>160</v>
      </c>
      <c r="AU148" s="203" t="s">
        <v>83</v>
      </c>
      <c r="AV148" s="13" t="s">
        <v>156</v>
      </c>
      <c r="AW148" s="13" t="s">
        <v>30</v>
      </c>
      <c r="AX148" s="13" t="s">
        <v>81</v>
      </c>
      <c r="AY148" s="203" t="s">
        <v>149</v>
      </c>
    </row>
    <row r="149" s="1" customFormat="1" ht="36" customHeight="1">
      <c r="B149" s="177"/>
      <c r="C149" s="178" t="s">
        <v>193</v>
      </c>
      <c r="D149" s="178" t="s">
        <v>151</v>
      </c>
      <c r="E149" s="179" t="s">
        <v>235</v>
      </c>
      <c r="F149" s="180" t="s">
        <v>236</v>
      </c>
      <c r="G149" s="181" t="s">
        <v>226</v>
      </c>
      <c r="H149" s="182">
        <v>538.774</v>
      </c>
      <c r="I149" s="183"/>
      <c r="J149" s="184">
        <f>ROUND(I149*H149,2)</f>
        <v>0</v>
      </c>
      <c r="K149" s="180" t="s">
        <v>155</v>
      </c>
      <c r="L149" s="37"/>
      <c r="M149" s="185" t="s">
        <v>1</v>
      </c>
      <c r="N149" s="186" t="s">
        <v>38</v>
      </c>
      <c r="O149" s="73"/>
      <c r="P149" s="187">
        <f>O149*H149</f>
        <v>0</v>
      </c>
      <c r="Q149" s="187">
        <v>0</v>
      </c>
      <c r="R149" s="187">
        <f>Q149*H149</f>
        <v>0</v>
      </c>
      <c r="S149" s="187">
        <v>0</v>
      </c>
      <c r="T149" s="188">
        <f>S149*H149</f>
        <v>0</v>
      </c>
      <c r="AR149" s="189" t="s">
        <v>156</v>
      </c>
      <c r="AT149" s="189" t="s">
        <v>151</v>
      </c>
      <c r="AU149" s="189" t="s">
        <v>83</v>
      </c>
      <c r="AY149" s="18" t="s">
        <v>149</v>
      </c>
      <c r="BE149" s="190">
        <f>IF(N149="základní",J149,0)</f>
        <v>0</v>
      </c>
      <c r="BF149" s="190">
        <f>IF(N149="snížená",J149,0)</f>
        <v>0</v>
      </c>
      <c r="BG149" s="190">
        <f>IF(N149="zákl. přenesená",J149,0)</f>
        <v>0</v>
      </c>
      <c r="BH149" s="190">
        <f>IF(N149="sníž. přenesená",J149,0)</f>
        <v>0</v>
      </c>
      <c r="BI149" s="190">
        <f>IF(N149="nulová",J149,0)</f>
        <v>0</v>
      </c>
      <c r="BJ149" s="18" t="s">
        <v>81</v>
      </c>
      <c r="BK149" s="190">
        <f>ROUND(I149*H149,2)</f>
        <v>0</v>
      </c>
      <c r="BL149" s="18" t="s">
        <v>156</v>
      </c>
      <c r="BM149" s="189" t="s">
        <v>467</v>
      </c>
    </row>
    <row r="150" s="1" customFormat="1">
      <c r="B150" s="37"/>
      <c r="D150" s="191" t="s">
        <v>158</v>
      </c>
      <c r="F150" s="192" t="s">
        <v>238</v>
      </c>
      <c r="I150" s="118"/>
      <c r="L150" s="37"/>
      <c r="M150" s="193"/>
      <c r="N150" s="73"/>
      <c r="O150" s="73"/>
      <c r="P150" s="73"/>
      <c r="Q150" s="73"/>
      <c r="R150" s="73"/>
      <c r="S150" s="73"/>
      <c r="T150" s="74"/>
      <c r="AT150" s="18" t="s">
        <v>158</v>
      </c>
      <c r="AU150" s="18" t="s">
        <v>83</v>
      </c>
    </row>
    <row r="151" s="12" customFormat="1">
      <c r="B151" s="194"/>
      <c r="D151" s="191" t="s">
        <v>160</v>
      </c>
      <c r="E151" s="195" t="s">
        <v>1</v>
      </c>
      <c r="F151" s="196" t="s">
        <v>468</v>
      </c>
      <c r="H151" s="197">
        <v>538.774</v>
      </c>
      <c r="I151" s="198"/>
      <c r="L151" s="194"/>
      <c r="M151" s="199"/>
      <c r="N151" s="200"/>
      <c r="O151" s="200"/>
      <c r="P151" s="200"/>
      <c r="Q151" s="200"/>
      <c r="R151" s="200"/>
      <c r="S151" s="200"/>
      <c r="T151" s="201"/>
      <c r="AT151" s="195" t="s">
        <v>160</v>
      </c>
      <c r="AU151" s="195" t="s">
        <v>83</v>
      </c>
      <c r="AV151" s="12" t="s">
        <v>83</v>
      </c>
      <c r="AW151" s="12" t="s">
        <v>30</v>
      </c>
      <c r="AX151" s="12" t="s">
        <v>81</v>
      </c>
      <c r="AY151" s="195" t="s">
        <v>149</v>
      </c>
    </row>
    <row r="152" s="1" customFormat="1" ht="24" customHeight="1">
      <c r="B152" s="177"/>
      <c r="C152" s="178" t="s">
        <v>199</v>
      </c>
      <c r="D152" s="178" t="s">
        <v>151</v>
      </c>
      <c r="E152" s="179" t="s">
        <v>262</v>
      </c>
      <c r="F152" s="180" t="s">
        <v>263</v>
      </c>
      <c r="G152" s="181" t="s">
        <v>154</v>
      </c>
      <c r="H152" s="182">
        <v>886.45000000000005</v>
      </c>
      <c r="I152" s="183"/>
      <c r="J152" s="184">
        <f>ROUND(I152*H152,2)</f>
        <v>0</v>
      </c>
      <c r="K152" s="180" t="s">
        <v>155</v>
      </c>
      <c r="L152" s="37"/>
      <c r="M152" s="185" t="s">
        <v>1</v>
      </c>
      <c r="N152" s="186" t="s">
        <v>38</v>
      </c>
      <c r="O152" s="73"/>
      <c r="P152" s="187">
        <f>O152*H152</f>
        <v>0</v>
      </c>
      <c r="Q152" s="187">
        <v>0</v>
      </c>
      <c r="R152" s="187">
        <f>Q152*H152</f>
        <v>0</v>
      </c>
      <c r="S152" s="187">
        <v>0</v>
      </c>
      <c r="T152" s="188">
        <f>S152*H152</f>
        <v>0</v>
      </c>
      <c r="AR152" s="189" t="s">
        <v>156</v>
      </c>
      <c r="AT152" s="189" t="s">
        <v>151</v>
      </c>
      <c r="AU152" s="189" t="s">
        <v>83</v>
      </c>
      <c r="AY152" s="18" t="s">
        <v>149</v>
      </c>
      <c r="BE152" s="190">
        <f>IF(N152="základní",J152,0)</f>
        <v>0</v>
      </c>
      <c r="BF152" s="190">
        <f>IF(N152="snížená",J152,0)</f>
        <v>0</v>
      </c>
      <c r="BG152" s="190">
        <f>IF(N152="zákl. přenesená",J152,0)</f>
        <v>0</v>
      </c>
      <c r="BH152" s="190">
        <f>IF(N152="sníž. přenesená",J152,0)</f>
        <v>0</v>
      </c>
      <c r="BI152" s="190">
        <f>IF(N152="nulová",J152,0)</f>
        <v>0</v>
      </c>
      <c r="BJ152" s="18" t="s">
        <v>81</v>
      </c>
      <c r="BK152" s="190">
        <f>ROUND(I152*H152,2)</f>
        <v>0</v>
      </c>
      <c r="BL152" s="18" t="s">
        <v>156</v>
      </c>
      <c r="BM152" s="189" t="s">
        <v>469</v>
      </c>
    </row>
    <row r="153" s="1" customFormat="1">
      <c r="B153" s="37"/>
      <c r="D153" s="191" t="s">
        <v>158</v>
      </c>
      <c r="F153" s="192" t="s">
        <v>260</v>
      </c>
      <c r="I153" s="118"/>
      <c r="L153" s="37"/>
      <c r="M153" s="193"/>
      <c r="N153" s="73"/>
      <c r="O153" s="73"/>
      <c r="P153" s="73"/>
      <c r="Q153" s="73"/>
      <c r="R153" s="73"/>
      <c r="S153" s="73"/>
      <c r="T153" s="74"/>
      <c r="AT153" s="18" t="s">
        <v>158</v>
      </c>
      <c r="AU153" s="18" t="s">
        <v>83</v>
      </c>
    </row>
    <row r="154" s="12" customFormat="1">
      <c r="B154" s="194"/>
      <c r="D154" s="191" t="s">
        <v>160</v>
      </c>
      <c r="E154" s="195" t="s">
        <v>1</v>
      </c>
      <c r="F154" s="196" t="s">
        <v>470</v>
      </c>
      <c r="H154" s="197">
        <v>411</v>
      </c>
      <c r="I154" s="198"/>
      <c r="L154" s="194"/>
      <c r="M154" s="199"/>
      <c r="N154" s="200"/>
      <c r="O154" s="200"/>
      <c r="P154" s="200"/>
      <c r="Q154" s="200"/>
      <c r="R154" s="200"/>
      <c r="S154" s="200"/>
      <c r="T154" s="201"/>
      <c r="AT154" s="195" t="s">
        <v>160</v>
      </c>
      <c r="AU154" s="195" t="s">
        <v>83</v>
      </c>
      <c r="AV154" s="12" t="s">
        <v>83</v>
      </c>
      <c r="AW154" s="12" t="s">
        <v>30</v>
      </c>
      <c r="AX154" s="12" t="s">
        <v>73</v>
      </c>
      <c r="AY154" s="195" t="s">
        <v>149</v>
      </c>
    </row>
    <row r="155" s="12" customFormat="1">
      <c r="B155" s="194"/>
      <c r="D155" s="191" t="s">
        <v>160</v>
      </c>
      <c r="E155" s="195" t="s">
        <v>1</v>
      </c>
      <c r="F155" s="196" t="s">
        <v>471</v>
      </c>
      <c r="H155" s="197">
        <v>71</v>
      </c>
      <c r="I155" s="198"/>
      <c r="L155" s="194"/>
      <c r="M155" s="199"/>
      <c r="N155" s="200"/>
      <c r="O155" s="200"/>
      <c r="P155" s="200"/>
      <c r="Q155" s="200"/>
      <c r="R155" s="200"/>
      <c r="S155" s="200"/>
      <c r="T155" s="201"/>
      <c r="AT155" s="195" t="s">
        <v>160</v>
      </c>
      <c r="AU155" s="195" t="s">
        <v>83</v>
      </c>
      <c r="AV155" s="12" t="s">
        <v>83</v>
      </c>
      <c r="AW155" s="12" t="s">
        <v>30</v>
      </c>
      <c r="AX155" s="12" t="s">
        <v>73</v>
      </c>
      <c r="AY155" s="195" t="s">
        <v>149</v>
      </c>
    </row>
    <row r="156" s="12" customFormat="1">
      <c r="B156" s="194"/>
      <c r="D156" s="191" t="s">
        <v>160</v>
      </c>
      <c r="E156" s="195" t="s">
        <v>1</v>
      </c>
      <c r="F156" s="196" t="s">
        <v>472</v>
      </c>
      <c r="H156" s="197">
        <v>290</v>
      </c>
      <c r="I156" s="198"/>
      <c r="L156" s="194"/>
      <c r="M156" s="199"/>
      <c r="N156" s="200"/>
      <c r="O156" s="200"/>
      <c r="P156" s="200"/>
      <c r="Q156" s="200"/>
      <c r="R156" s="200"/>
      <c r="S156" s="200"/>
      <c r="T156" s="201"/>
      <c r="AT156" s="195" t="s">
        <v>160</v>
      </c>
      <c r="AU156" s="195" t="s">
        <v>83</v>
      </c>
      <c r="AV156" s="12" t="s">
        <v>83</v>
      </c>
      <c r="AW156" s="12" t="s">
        <v>30</v>
      </c>
      <c r="AX156" s="12" t="s">
        <v>73</v>
      </c>
      <c r="AY156" s="195" t="s">
        <v>149</v>
      </c>
    </row>
    <row r="157" s="12" customFormat="1">
      <c r="B157" s="194"/>
      <c r="D157" s="191" t="s">
        <v>160</v>
      </c>
      <c r="E157" s="195" t="s">
        <v>1</v>
      </c>
      <c r="F157" s="196" t="s">
        <v>473</v>
      </c>
      <c r="H157" s="197">
        <v>114.45</v>
      </c>
      <c r="I157" s="198"/>
      <c r="L157" s="194"/>
      <c r="M157" s="199"/>
      <c r="N157" s="200"/>
      <c r="O157" s="200"/>
      <c r="P157" s="200"/>
      <c r="Q157" s="200"/>
      <c r="R157" s="200"/>
      <c r="S157" s="200"/>
      <c r="T157" s="201"/>
      <c r="AT157" s="195" t="s">
        <v>160</v>
      </c>
      <c r="AU157" s="195" t="s">
        <v>83</v>
      </c>
      <c r="AV157" s="12" t="s">
        <v>83</v>
      </c>
      <c r="AW157" s="12" t="s">
        <v>30</v>
      </c>
      <c r="AX157" s="12" t="s">
        <v>73</v>
      </c>
      <c r="AY157" s="195" t="s">
        <v>149</v>
      </c>
    </row>
    <row r="158" s="13" customFormat="1">
      <c r="B158" s="202"/>
      <c r="D158" s="191" t="s">
        <v>160</v>
      </c>
      <c r="E158" s="203" t="s">
        <v>1</v>
      </c>
      <c r="F158" s="204" t="s">
        <v>187</v>
      </c>
      <c r="H158" s="205">
        <v>886.45000000000005</v>
      </c>
      <c r="I158" s="206"/>
      <c r="L158" s="202"/>
      <c r="M158" s="207"/>
      <c r="N158" s="208"/>
      <c r="O158" s="208"/>
      <c r="P158" s="208"/>
      <c r="Q158" s="208"/>
      <c r="R158" s="208"/>
      <c r="S158" s="208"/>
      <c r="T158" s="209"/>
      <c r="AT158" s="203" t="s">
        <v>160</v>
      </c>
      <c r="AU158" s="203" t="s">
        <v>83</v>
      </c>
      <c r="AV158" s="13" t="s">
        <v>156</v>
      </c>
      <c r="AW158" s="13" t="s">
        <v>30</v>
      </c>
      <c r="AX158" s="13" t="s">
        <v>81</v>
      </c>
      <c r="AY158" s="203" t="s">
        <v>149</v>
      </c>
    </row>
    <row r="159" s="11" customFormat="1" ht="22.8" customHeight="1">
      <c r="B159" s="164"/>
      <c r="D159" s="165" t="s">
        <v>72</v>
      </c>
      <c r="E159" s="175" t="s">
        <v>178</v>
      </c>
      <c r="F159" s="175" t="s">
        <v>292</v>
      </c>
      <c r="I159" s="167"/>
      <c r="J159" s="176">
        <f>BK159</f>
        <v>0</v>
      </c>
      <c r="L159" s="164"/>
      <c r="M159" s="169"/>
      <c r="N159" s="170"/>
      <c r="O159" s="170"/>
      <c r="P159" s="171">
        <f>SUM(P160:P182)</f>
        <v>0</v>
      </c>
      <c r="Q159" s="170"/>
      <c r="R159" s="171">
        <f>SUM(R160:R182)</f>
        <v>495.65407500000003</v>
      </c>
      <c r="S159" s="170"/>
      <c r="T159" s="172">
        <f>SUM(T160:T182)</f>
        <v>0</v>
      </c>
      <c r="AR159" s="165" t="s">
        <v>81</v>
      </c>
      <c r="AT159" s="173" t="s">
        <v>72</v>
      </c>
      <c r="AU159" s="173" t="s">
        <v>81</v>
      </c>
      <c r="AY159" s="165" t="s">
        <v>149</v>
      </c>
      <c r="BK159" s="174">
        <f>SUM(BK160:BK182)</f>
        <v>0</v>
      </c>
    </row>
    <row r="160" s="1" customFormat="1" ht="24" customHeight="1">
      <c r="B160" s="177"/>
      <c r="C160" s="178" t="s">
        <v>204</v>
      </c>
      <c r="D160" s="178" t="s">
        <v>151</v>
      </c>
      <c r="E160" s="179" t="s">
        <v>474</v>
      </c>
      <c r="F160" s="180" t="s">
        <v>475</v>
      </c>
      <c r="G160" s="181" t="s">
        <v>154</v>
      </c>
      <c r="H160" s="182">
        <v>772</v>
      </c>
      <c r="I160" s="183"/>
      <c r="J160" s="184">
        <f>ROUND(I160*H160,2)</f>
        <v>0</v>
      </c>
      <c r="K160" s="180" t="s">
        <v>155</v>
      </c>
      <c r="L160" s="37"/>
      <c r="M160" s="185" t="s">
        <v>1</v>
      </c>
      <c r="N160" s="186" t="s">
        <v>38</v>
      </c>
      <c r="O160" s="73"/>
      <c r="P160" s="187">
        <f>O160*H160</f>
        <v>0</v>
      </c>
      <c r="Q160" s="187">
        <v>0.27994000000000002</v>
      </c>
      <c r="R160" s="187">
        <f>Q160*H160</f>
        <v>216.11368000000002</v>
      </c>
      <c r="S160" s="187">
        <v>0</v>
      </c>
      <c r="T160" s="188">
        <f>S160*H160</f>
        <v>0</v>
      </c>
      <c r="AR160" s="189" t="s">
        <v>156</v>
      </c>
      <c r="AT160" s="189" t="s">
        <v>151</v>
      </c>
      <c r="AU160" s="189" t="s">
        <v>83</v>
      </c>
      <c r="AY160" s="18" t="s">
        <v>149</v>
      </c>
      <c r="BE160" s="190">
        <f>IF(N160="základní",J160,0)</f>
        <v>0</v>
      </c>
      <c r="BF160" s="190">
        <f>IF(N160="snížená",J160,0)</f>
        <v>0</v>
      </c>
      <c r="BG160" s="190">
        <f>IF(N160="zákl. přenesená",J160,0)</f>
        <v>0</v>
      </c>
      <c r="BH160" s="190">
        <f>IF(N160="sníž. přenesená",J160,0)</f>
        <v>0</v>
      </c>
      <c r="BI160" s="190">
        <f>IF(N160="nulová",J160,0)</f>
        <v>0</v>
      </c>
      <c r="BJ160" s="18" t="s">
        <v>81</v>
      </c>
      <c r="BK160" s="190">
        <f>ROUND(I160*H160,2)</f>
        <v>0</v>
      </c>
      <c r="BL160" s="18" t="s">
        <v>156</v>
      </c>
      <c r="BM160" s="189" t="s">
        <v>476</v>
      </c>
    </row>
    <row r="161" s="12" customFormat="1">
      <c r="B161" s="194"/>
      <c r="D161" s="191" t="s">
        <v>160</v>
      </c>
      <c r="E161" s="195" t="s">
        <v>1</v>
      </c>
      <c r="F161" s="196" t="s">
        <v>470</v>
      </c>
      <c r="H161" s="197">
        <v>411</v>
      </c>
      <c r="I161" s="198"/>
      <c r="L161" s="194"/>
      <c r="M161" s="199"/>
      <c r="N161" s="200"/>
      <c r="O161" s="200"/>
      <c r="P161" s="200"/>
      <c r="Q161" s="200"/>
      <c r="R161" s="200"/>
      <c r="S161" s="200"/>
      <c r="T161" s="201"/>
      <c r="AT161" s="195" t="s">
        <v>160</v>
      </c>
      <c r="AU161" s="195" t="s">
        <v>83</v>
      </c>
      <c r="AV161" s="12" t="s">
        <v>83</v>
      </c>
      <c r="AW161" s="12" t="s">
        <v>30</v>
      </c>
      <c r="AX161" s="12" t="s">
        <v>73</v>
      </c>
      <c r="AY161" s="195" t="s">
        <v>149</v>
      </c>
    </row>
    <row r="162" s="12" customFormat="1">
      <c r="B162" s="194"/>
      <c r="D162" s="191" t="s">
        <v>160</v>
      </c>
      <c r="E162" s="195" t="s">
        <v>1</v>
      </c>
      <c r="F162" s="196" t="s">
        <v>471</v>
      </c>
      <c r="H162" s="197">
        <v>71</v>
      </c>
      <c r="I162" s="198"/>
      <c r="L162" s="194"/>
      <c r="M162" s="199"/>
      <c r="N162" s="200"/>
      <c r="O162" s="200"/>
      <c r="P162" s="200"/>
      <c r="Q162" s="200"/>
      <c r="R162" s="200"/>
      <c r="S162" s="200"/>
      <c r="T162" s="201"/>
      <c r="AT162" s="195" t="s">
        <v>160</v>
      </c>
      <c r="AU162" s="195" t="s">
        <v>83</v>
      </c>
      <c r="AV162" s="12" t="s">
        <v>83</v>
      </c>
      <c r="AW162" s="12" t="s">
        <v>30</v>
      </c>
      <c r="AX162" s="12" t="s">
        <v>73</v>
      </c>
      <c r="AY162" s="195" t="s">
        <v>149</v>
      </c>
    </row>
    <row r="163" s="12" customFormat="1">
      <c r="B163" s="194"/>
      <c r="D163" s="191" t="s">
        <v>160</v>
      </c>
      <c r="E163" s="195" t="s">
        <v>1</v>
      </c>
      <c r="F163" s="196" t="s">
        <v>472</v>
      </c>
      <c r="H163" s="197">
        <v>290</v>
      </c>
      <c r="I163" s="198"/>
      <c r="L163" s="194"/>
      <c r="M163" s="199"/>
      <c r="N163" s="200"/>
      <c r="O163" s="200"/>
      <c r="P163" s="200"/>
      <c r="Q163" s="200"/>
      <c r="R163" s="200"/>
      <c r="S163" s="200"/>
      <c r="T163" s="201"/>
      <c r="AT163" s="195" t="s">
        <v>160</v>
      </c>
      <c r="AU163" s="195" t="s">
        <v>83</v>
      </c>
      <c r="AV163" s="12" t="s">
        <v>83</v>
      </c>
      <c r="AW163" s="12" t="s">
        <v>30</v>
      </c>
      <c r="AX163" s="12" t="s">
        <v>73</v>
      </c>
      <c r="AY163" s="195" t="s">
        <v>149</v>
      </c>
    </row>
    <row r="164" s="13" customFormat="1">
      <c r="B164" s="202"/>
      <c r="D164" s="191" t="s">
        <v>160</v>
      </c>
      <c r="E164" s="203" t="s">
        <v>1</v>
      </c>
      <c r="F164" s="204" t="s">
        <v>187</v>
      </c>
      <c r="H164" s="205">
        <v>772</v>
      </c>
      <c r="I164" s="206"/>
      <c r="L164" s="202"/>
      <c r="M164" s="207"/>
      <c r="N164" s="208"/>
      <c r="O164" s="208"/>
      <c r="P164" s="208"/>
      <c r="Q164" s="208"/>
      <c r="R164" s="208"/>
      <c r="S164" s="208"/>
      <c r="T164" s="209"/>
      <c r="AT164" s="203" t="s">
        <v>160</v>
      </c>
      <c r="AU164" s="203" t="s">
        <v>83</v>
      </c>
      <c r="AV164" s="13" t="s">
        <v>156</v>
      </c>
      <c r="AW164" s="13" t="s">
        <v>30</v>
      </c>
      <c r="AX164" s="13" t="s">
        <v>81</v>
      </c>
      <c r="AY164" s="203" t="s">
        <v>149</v>
      </c>
    </row>
    <row r="165" s="1" customFormat="1" ht="24" customHeight="1">
      <c r="B165" s="177"/>
      <c r="C165" s="178" t="s">
        <v>211</v>
      </c>
      <c r="D165" s="178" t="s">
        <v>151</v>
      </c>
      <c r="E165" s="179" t="s">
        <v>294</v>
      </c>
      <c r="F165" s="180" t="s">
        <v>295</v>
      </c>
      <c r="G165" s="181" t="s">
        <v>154</v>
      </c>
      <c r="H165" s="182">
        <v>114.45</v>
      </c>
      <c r="I165" s="183"/>
      <c r="J165" s="184">
        <f>ROUND(I165*H165,2)</f>
        <v>0</v>
      </c>
      <c r="K165" s="180" t="s">
        <v>155</v>
      </c>
      <c r="L165" s="37"/>
      <c r="M165" s="185" t="s">
        <v>1</v>
      </c>
      <c r="N165" s="186" t="s">
        <v>38</v>
      </c>
      <c r="O165" s="73"/>
      <c r="P165" s="187">
        <f>O165*H165</f>
        <v>0</v>
      </c>
      <c r="Q165" s="187">
        <v>0.378</v>
      </c>
      <c r="R165" s="187">
        <f>Q165*H165</f>
        <v>43.262100000000004</v>
      </c>
      <c r="S165" s="187">
        <v>0</v>
      </c>
      <c r="T165" s="188">
        <f>S165*H165</f>
        <v>0</v>
      </c>
      <c r="AR165" s="189" t="s">
        <v>156</v>
      </c>
      <c r="AT165" s="189" t="s">
        <v>151</v>
      </c>
      <c r="AU165" s="189" t="s">
        <v>83</v>
      </c>
      <c r="AY165" s="18" t="s">
        <v>149</v>
      </c>
      <c r="BE165" s="190">
        <f>IF(N165="základní",J165,0)</f>
        <v>0</v>
      </c>
      <c r="BF165" s="190">
        <f>IF(N165="snížená",J165,0)</f>
        <v>0</v>
      </c>
      <c r="BG165" s="190">
        <f>IF(N165="zákl. přenesená",J165,0)</f>
        <v>0</v>
      </c>
      <c r="BH165" s="190">
        <f>IF(N165="sníž. přenesená",J165,0)</f>
        <v>0</v>
      </c>
      <c r="BI165" s="190">
        <f>IF(N165="nulová",J165,0)</f>
        <v>0</v>
      </c>
      <c r="BJ165" s="18" t="s">
        <v>81</v>
      </c>
      <c r="BK165" s="190">
        <f>ROUND(I165*H165,2)</f>
        <v>0</v>
      </c>
      <c r="BL165" s="18" t="s">
        <v>156</v>
      </c>
      <c r="BM165" s="189" t="s">
        <v>477</v>
      </c>
    </row>
    <row r="166" s="12" customFormat="1">
      <c r="B166" s="194"/>
      <c r="D166" s="191" t="s">
        <v>160</v>
      </c>
      <c r="E166" s="195" t="s">
        <v>1</v>
      </c>
      <c r="F166" s="196" t="s">
        <v>473</v>
      </c>
      <c r="H166" s="197">
        <v>114.45</v>
      </c>
      <c r="I166" s="198"/>
      <c r="L166" s="194"/>
      <c r="M166" s="199"/>
      <c r="N166" s="200"/>
      <c r="O166" s="200"/>
      <c r="P166" s="200"/>
      <c r="Q166" s="200"/>
      <c r="R166" s="200"/>
      <c r="S166" s="200"/>
      <c r="T166" s="201"/>
      <c r="AT166" s="195" t="s">
        <v>160</v>
      </c>
      <c r="AU166" s="195" t="s">
        <v>83</v>
      </c>
      <c r="AV166" s="12" t="s">
        <v>83</v>
      </c>
      <c r="AW166" s="12" t="s">
        <v>30</v>
      </c>
      <c r="AX166" s="12" t="s">
        <v>81</v>
      </c>
      <c r="AY166" s="195" t="s">
        <v>149</v>
      </c>
    </row>
    <row r="167" s="1" customFormat="1" ht="36" customHeight="1">
      <c r="B167" s="177"/>
      <c r="C167" s="178" t="s">
        <v>216</v>
      </c>
      <c r="D167" s="178" t="s">
        <v>151</v>
      </c>
      <c r="E167" s="179" t="s">
        <v>298</v>
      </c>
      <c r="F167" s="180" t="s">
        <v>299</v>
      </c>
      <c r="G167" s="181" t="s">
        <v>154</v>
      </c>
      <c r="H167" s="182">
        <v>114.45</v>
      </c>
      <c r="I167" s="183"/>
      <c r="J167" s="184">
        <f>ROUND(I167*H167,2)</f>
        <v>0</v>
      </c>
      <c r="K167" s="180" t="s">
        <v>155</v>
      </c>
      <c r="L167" s="37"/>
      <c r="M167" s="185" t="s">
        <v>1</v>
      </c>
      <c r="N167" s="186" t="s">
        <v>38</v>
      </c>
      <c r="O167" s="73"/>
      <c r="P167" s="187">
        <f>O167*H167</f>
        <v>0</v>
      </c>
      <c r="Q167" s="187">
        <v>0.37190000000000001</v>
      </c>
      <c r="R167" s="187">
        <f>Q167*H167</f>
        <v>42.563955</v>
      </c>
      <c r="S167" s="187">
        <v>0</v>
      </c>
      <c r="T167" s="188">
        <f>S167*H167</f>
        <v>0</v>
      </c>
      <c r="AR167" s="189" t="s">
        <v>156</v>
      </c>
      <c r="AT167" s="189" t="s">
        <v>151</v>
      </c>
      <c r="AU167" s="189" t="s">
        <v>83</v>
      </c>
      <c r="AY167" s="18" t="s">
        <v>149</v>
      </c>
      <c r="BE167" s="190">
        <f>IF(N167="základní",J167,0)</f>
        <v>0</v>
      </c>
      <c r="BF167" s="190">
        <f>IF(N167="snížená",J167,0)</f>
        <v>0</v>
      </c>
      <c r="BG167" s="190">
        <f>IF(N167="zákl. přenesená",J167,0)</f>
        <v>0</v>
      </c>
      <c r="BH167" s="190">
        <f>IF(N167="sníž. přenesená",J167,0)</f>
        <v>0</v>
      </c>
      <c r="BI167" s="190">
        <f>IF(N167="nulová",J167,0)</f>
        <v>0</v>
      </c>
      <c r="BJ167" s="18" t="s">
        <v>81</v>
      </c>
      <c r="BK167" s="190">
        <f>ROUND(I167*H167,2)</f>
        <v>0</v>
      </c>
      <c r="BL167" s="18" t="s">
        <v>156</v>
      </c>
      <c r="BM167" s="189" t="s">
        <v>478</v>
      </c>
    </row>
    <row r="168" s="1" customFormat="1">
      <c r="B168" s="37"/>
      <c r="D168" s="191" t="s">
        <v>158</v>
      </c>
      <c r="F168" s="192" t="s">
        <v>301</v>
      </c>
      <c r="I168" s="118"/>
      <c r="L168" s="37"/>
      <c r="M168" s="193"/>
      <c r="N168" s="73"/>
      <c r="O168" s="73"/>
      <c r="P168" s="73"/>
      <c r="Q168" s="73"/>
      <c r="R168" s="73"/>
      <c r="S168" s="73"/>
      <c r="T168" s="74"/>
      <c r="AT168" s="18" t="s">
        <v>158</v>
      </c>
      <c r="AU168" s="18" t="s">
        <v>83</v>
      </c>
    </row>
    <row r="169" s="12" customFormat="1">
      <c r="B169" s="194"/>
      <c r="D169" s="191" t="s">
        <v>160</v>
      </c>
      <c r="E169" s="195" t="s">
        <v>1</v>
      </c>
      <c r="F169" s="196" t="s">
        <v>473</v>
      </c>
      <c r="H169" s="197">
        <v>114.45</v>
      </c>
      <c r="I169" s="198"/>
      <c r="L169" s="194"/>
      <c r="M169" s="199"/>
      <c r="N169" s="200"/>
      <c r="O169" s="200"/>
      <c r="P169" s="200"/>
      <c r="Q169" s="200"/>
      <c r="R169" s="200"/>
      <c r="S169" s="200"/>
      <c r="T169" s="201"/>
      <c r="AT169" s="195" t="s">
        <v>160</v>
      </c>
      <c r="AU169" s="195" t="s">
        <v>83</v>
      </c>
      <c r="AV169" s="12" t="s">
        <v>83</v>
      </c>
      <c r="AW169" s="12" t="s">
        <v>30</v>
      </c>
      <c r="AX169" s="12" t="s">
        <v>81</v>
      </c>
      <c r="AY169" s="195" t="s">
        <v>149</v>
      </c>
    </row>
    <row r="170" s="1" customFormat="1" ht="72" customHeight="1">
      <c r="B170" s="177"/>
      <c r="C170" s="178" t="s">
        <v>222</v>
      </c>
      <c r="D170" s="178" t="s">
        <v>151</v>
      </c>
      <c r="E170" s="179" t="s">
        <v>479</v>
      </c>
      <c r="F170" s="180" t="s">
        <v>480</v>
      </c>
      <c r="G170" s="181" t="s">
        <v>154</v>
      </c>
      <c r="H170" s="182">
        <v>290</v>
      </c>
      <c r="I170" s="183"/>
      <c r="J170" s="184">
        <f>ROUND(I170*H170,2)</f>
        <v>0</v>
      </c>
      <c r="K170" s="180" t="s">
        <v>155</v>
      </c>
      <c r="L170" s="37"/>
      <c r="M170" s="185" t="s">
        <v>1</v>
      </c>
      <c r="N170" s="186" t="s">
        <v>38</v>
      </c>
      <c r="O170" s="73"/>
      <c r="P170" s="187">
        <f>O170*H170</f>
        <v>0</v>
      </c>
      <c r="Q170" s="187">
        <v>0.084250000000000005</v>
      </c>
      <c r="R170" s="187">
        <f>Q170*H170</f>
        <v>24.432500000000001</v>
      </c>
      <c r="S170" s="187">
        <v>0</v>
      </c>
      <c r="T170" s="188">
        <f>S170*H170</f>
        <v>0</v>
      </c>
      <c r="AR170" s="189" t="s">
        <v>156</v>
      </c>
      <c r="AT170" s="189" t="s">
        <v>151</v>
      </c>
      <c r="AU170" s="189" t="s">
        <v>83</v>
      </c>
      <c r="AY170" s="18" t="s">
        <v>149</v>
      </c>
      <c r="BE170" s="190">
        <f>IF(N170="základní",J170,0)</f>
        <v>0</v>
      </c>
      <c r="BF170" s="190">
        <f>IF(N170="snížená",J170,0)</f>
        <v>0</v>
      </c>
      <c r="BG170" s="190">
        <f>IF(N170="zákl. přenesená",J170,0)</f>
        <v>0</v>
      </c>
      <c r="BH170" s="190">
        <f>IF(N170="sníž. přenesená",J170,0)</f>
        <v>0</v>
      </c>
      <c r="BI170" s="190">
        <f>IF(N170="nulová",J170,0)</f>
        <v>0</v>
      </c>
      <c r="BJ170" s="18" t="s">
        <v>81</v>
      </c>
      <c r="BK170" s="190">
        <f>ROUND(I170*H170,2)</f>
        <v>0</v>
      </c>
      <c r="BL170" s="18" t="s">
        <v>156</v>
      </c>
      <c r="BM170" s="189" t="s">
        <v>481</v>
      </c>
    </row>
    <row r="171" s="1" customFormat="1">
      <c r="B171" s="37"/>
      <c r="D171" s="191" t="s">
        <v>158</v>
      </c>
      <c r="F171" s="192" t="s">
        <v>482</v>
      </c>
      <c r="I171" s="118"/>
      <c r="L171" s="37"/>
      <c r="M171" s="193"/>
      <c r="N171" s="73"/>
      <c r="O171" s="73"/>
      <c r="P171" s="73"/>
      <c r="Q171" s="73"/>
      <c r="R171" s="73"/>
      <c r="S171" s="73"/>
      <c r="T171" s="74"/>
      <c r="AT171" s="18" t="s">
        <v>158</v>
      </c>
      <c r="AU171" s="18" t="s">
        <v>83</v>
      </c>
    </row>
    <row r="172" s="12" customFormat="1">
      <c r="B172" s="194"/>
      <c r="D172" s="191" t="s">
        <v>160</v>
      </c>
      <c r="E172" s="195" t="s">
        <v>1</v>
      </c>
      <c r="F172" s="196" t="s">
        <v>483</v>
      </c>
      <c r="H172" s="197">
        <v>290</v>
      </c>
      <c r="I172" s="198"/>
      <c r="L172" s="194"/>
      <c r="M172" s="199"/>
      <c r="N172" s="200"/>
      <c r="O172" s="200"/>
      <c r="P172" s="200"/>
      <c r="Q172" s="200"/>
      <c r="R172" s="200"/>
      <c r="S172" s="200"/>
      <c r="T172" s="201"/>
      <c r="AT172" s="195" t="s">
        <v>160</v>
      </c>
      <c r="AU172" s="195" t="s">
        <v>83</v>
      </c>
      <c r="AV172" s="12" t="s">
        <v>83</v>
      </c>
      <c r="AW172" s="12" t="s">
        <v>30</v>
      </c>
      <c r="AX172" s="12" t="s">
        <v>81</v>
      </c>
      <c r="AY172" s="195" t="s">
        <v>149</v>
      </c>
    </row>
    <row r="173" s="1" customFormat="1" ht="16.5" customHeight="1">
      <c r="B173" s="177"/>
      <c r="C173" s="211" t="s">
        <v>229</v>
      </c>
      <c r="D173" s="211" t="s">
        <v>223</v>
      </c>
      <c r="E173" s="212" t="s">
        <v>484</v>
      </c>
      <c r="F173" s="213" t="s">
        <v>485</v>
      </c>
      <c r="G173" s="214" t="s">
        <v>154</v>
      </c>
      <c r="H173" s="215">
        <v>290</v>
      </c>
      <c r="I173" s="216"/>
      <c r="J173" s="217">
        <f>ROUND(I173*H173,2)</f>
        <v>0</v>
      </c>
      <c r="K173" s="213" t="s">
        <v>1</v>
      </c>
      <c r="L173" s="218"/>
      <c r="M173" s="219" t="s">
        <v>1</v>
      </c>
      <c r="N173" s="220" t="s">
        <v>38</v>
      </c>
      <c r="O173" s="73"/>
      <c r="P173" s="187">
        <f>O173*H173</f>
        <v>0</v>
      </c>
      <c r="Q173" s="187">
        <v>0.13</v>
      </c>
      <c r="R173" s="187">
        <f>Q173*H173</f>
        <v>37.700000000000003</v>
      </c>
      <c r="S173" s="187">
        <v>0</v>
      </c>
      <c r="T173" s="188">
        <f>S173*H173</f>
        <v>0</v>
      </c>
      <c r="AR173" s="189" t="s">
        <v>199</v>
      </c>
      <c r="AT173" s="189" t="s">
        <v>223</v>
      </c>
      <c r="AU173" s="189" t="s">
        <v>83</v>
      </c>
      <c r="AY173" s="18" t="s">
        <v>149</v>
      </c>
      <c r="BE173" s="190">
        <f>IF(N173="základní",J173,0)</f>
        <v>0</v>
      </c>
      <c r="BF173" s="190">
        <f>IF(N173="snížená",J173,0)</f>
        <v>0</v>
      </c>
      <c r="BG173" s="190">
        <f>IF(N173="zákl. přenesená",J173,0)</f>
        <v>0</v>
      </c>
      <c r="BH173" s="190">
        <f>IF(N173="sníž. přenesená",J173,0)</f>
        <v>0</v>
      </c>
      <c r="BI173" s="190">
        <f>IF(N173="nulová",J173,0)</f>
        <v>0</v>
      </c>
      <c r="BJ173" s="18" t="s">
        <v>81</v>
      </c>
      <c r="BK173" s="190">
        <f>ROUND(I173*H173,2)</f>
        <v>0</v>
      </c>
      <c r="BL173" s="18" t="s">
        <v>156</v>
      </c>
      <c r="BM173" s="189" t="s">
        <v>486</v>
      </c>
    </row>
    <row r="174" s="1" customFormat="1" ht="72" customHeight="1">
      <c r="B174" s="177"/>
      <c r="C174" s="178" t="s">
        <v>234</v>
      </c>
      <c r="D174" s="178" t="s">
        <v>151</v>
      </c>
      <c r="E174" s="179" t="s">
        <v>487</v>
      </c>
      <c r="F174" s="180" t="s">
        <v>488</v>
      </c>
      <c r="G174" s="181" t="s">
        <v>154</v>
      </c>
      <c r="H174" s="182">
        <v>482</v>
      </c>
      <c r="I174" s="183"/>
      <c r="J174" s="184">
        <f>ROUND(I174*H174,2)</f>
        <v>0</v>
      </c>
      <c r="K174" s="180" t="s">
        <v>155</v>
      </c>
      <c r="L174" s="37"/>
      <c r="M174" s="185" t="s">
        <v>1</v>
      </c>
      <c r="N174" s="186" t="s">
        <v>38</v>
      </c>
      <c r="O174" s="73"/>
      <c r="P174" s="187">
        <f>O174*H174</f>
        <v>0</v>
      </c>
      <c r="Q174" s="187">
        <v>0.10362</v>
      </c>
      <c r="R174" s="187">
        <f>Q174*H174</f>
        <v>49.944839999999999</v>
      </c>
      <c r="S174" s="187">
        <v>0</v>
      </c>
      <c r="T174" s="188">
        <f>S174*H174</f>
        <v>0</v>
      </c>
      <c r="AR174" s="189" t="s">
        <v>156</v>
      </c>
      <c r="AT174" s="189" t="s">
        <v>151</v>
      </c>
      <c r="AU174" s="189" t="s">
        <v>83</v>
      </c>
      <c r="AY174" s="18" t="s">
        <v>149</v>
      </c>
      <c r="BE174" s="190">
        <f>IF(N174="základní",J174,0)</f>
        <v>0</v>
      </c>
      <c r="BF174" s="190">
        <f>IF(N174="snížená",J174,0)</f>
        <v>0</v>
      </c>
      <c r="BG174" s="190">
        <f>IF(N174="zákl. přenesená",J174,0)</f>
        <v>0</v>
      </c>
      <c r="BH174" s="190">
        <f>IF(N174="sníž. přenesená",J174,0)</f>
        <v>0</v>
      </c>
      <c r="BI174" s="190">
        <f>IF(N174="nulová",J174,0)</f>
        <v>0</v>
      </c>
      <c r="BJ174" s="18" t="s">
        <v>81</v>
      </c>
      <c r="BK174" s="190">
        <f>ROUND(I174*H174,2)</f>
        <v>0</v>
      </c>
      <c r="BL174" s="18" t="s">
        <v>156</v>
      </c>
      <c r="BM174" s="189" t="s">
        <v>489</v>
      </c>
    </row>
    <row r="175" s="1" customFormat="1">
      <c r="B175" s="37"/>
      <c r="D175" s="191" t="s">
        <v>158</v>
      </c>
      <c r="F175" s="192" t="s">
        <v>490</v>
      </c>
      <c r="I175" s="118"/>
      <c r="L175" s="37"/>
      <c r="M175" s="193"/>
      <c r="N175" s="73"/>
      <c r="O175" s="73"/>
      <c r="P175" s="73"/>
      <c r="Q175" s="73"/>
      <c r="R175" s="73"/>
      <c r="S175" s="73"/>
      <c r="T175" s="74"/>
      <c r="AT175" s="18" t="s">
        <v>158</v>
      </c>
      <c r="AU175" s="18" t="s">
        <v>83</v>
      </c>
    </row>
    <row r="176" s="12" customFormat="1">
      <c r="B176" s="194"/>
      <c r="D176" s="191" t="s">
        <v>160</v>
      </c>
      <c r="E176" s="195" t="s">
        <v>1</v>
      </c>
      <c r="F176" s="196" t="s">
        <v>470</v>
      </c>
      <c r="H176" s="197">
        <v>411</v>
      </c>
      <c r="I176" s="198"/>
      <c r="L176" s="194"/>
      <c r="M176" s="199"/>
      <c r="N176" s="200"/>
      <c r="O176" s="200"/>
      <c r="P176" s="200"/>
      <c r="Q176" s="200"/>
      <c r="R176" s="200"/>
      <c r="S176" s="200"/>
      <c r="T176" s="201"/>
      <c r="AT176" s="195" t="s">
        <v>160</v>
      </c>
      <c r="AU176" s="195" t="s">
        <v>83</v>
      </c>
      <c r="AV176" s="12" t="s">
        <v>83</v>
      </c>
      <c r="AW176" s="12" t="s">
        <v>30</v>
      </c>
      <c r="AX176" s="12" t="s">
        <v>73</v>
      </c>
      <c r="AY176" s="195" t="s">
        <v>149</v>
      </c>
    </row>
    <row r="177" s="12" customFormat="1">
      <c r="B177" s="194"/>
      <c r="D177" s="191" t="s">
        <v>160</v>
      </c>
      <c r="E177" s="195" t="s">
        <v>1</v>
      </c>
      <c r="F177" s="196" t="s">
        <v>471</v>
      </c>
      <c r="H177" s="197">
        <v>71</v>
      </c>
      <c r="I177" s="198"/>
      <c r="L177" s="194"/>
      <c r="M177" s="199"/>
      <c r="N177" s="200"/>
      <c r="O177" s="200"/>
      <c r="P177" s="200"/>
      <c r="Q177" s="200"/>
      <c r="R177" s="200"/>
      <c r="S177" s="200"/>
      <c r="T177" s="201"/>
      <c r="AT177" s="195" t="s">
        <v>160</v>
      </c>
      <c r="AU177" s="195" t="s">
        <v>83</v>
      </c>
      <c r="AV177" s="12" t="s">
        <v>83</v>
      </c>
      <c r="AW177" s="12" t="s">
        <v>30</v>
      </c>
      <c r="AX177" s="12" t="s">
        <v>73</v>
      </c>
      <c r="AY177" s="195" t="s">
        <v>149</v>
      </c>
    </row>
    <row r="178" s="13" customFormat="1">
      <c r="B178" s="202"/>
      <c r="D178" s="191" t="s">
        <v>160</v>
      </c>
      <c r="E178" s="203" t="s">
        <v>1</v>
      </c>
      <c r="F178" s="204" t="s">
        <v>187</v>
      </c>
      <c r="H178" s="205">
        <v>482</v>
      </c>
      <c r="I178" s="206"/>
      <c r="L178" s="202"/>
      <c r="M178" s="207"/>
      <c r="N178" s="208"/>
      <c r="O178" s="208"/>
      <c r="P178" s="208"/>
      <c r="Q178" s="208"/>
      <c r="R178" s="208"/>
      <c r="S178" s="208"/>
      <c r="T178" s="209"/>
      <c r="AT178" s="203" t="s">
        <v>160</v>
      </c>
      <c r="AU178" s="203" t="s">
        <v>83</v>
      </c>
      <c r="AV178" s="13" t="s">
        <v>156</v>
      </c>
      <c r="AW178" s="13" t="s">
        <v>30</v>
      </c>
      <c r="AX178" s="13" t="s">
        <v>81</v>
      </c>
      <c r="AY178" s="203" t="s">
        <v>149</v>
      </c>
    </row>
    <row r="179" s="1" customFormat="1" ht="16.5" customHeight="1">
      <c r="B179" s="177"/>
      <c r="C179" s="211" t="s">
        <v>8</v>
      </c>
      <c r="D179" s="211" t="s">
        <v>223</v>
      </c>
      <c r="E179" s="212" t="s">
        <v>491</v>
      </c>
      <c r="F179" s="213" t="s">
        <v>492</v>
      </c>
      <c r="G179" s="214" t="s">
        <v>154</v>
      </c>
      <c r="H179" s="215">
        <v>411</v>
      </c>
      <c r="I179" s="216"/>
      <c r="J179" s="217">
        <f>ROUND(I179*H179,2)</f>
        <v>0</v>
      </c>
      <c r="K179" s="213" t="s">
        <v>1</v>
      </c>
      <c r="L179" s="218"/>
      <c r="M179" s="219" t="s">
        <v>1</v>
      </c>
      <c r="N179" s="220" t="s">
        <v>38</v>
      </c>
      <c r="O179" s="73"/>
      <c r="P179" s="187">
        <f>O179*H179</f>
        <v>0</v>
      </c>
      <c r="Q179" s="187">
        <v>0.17599999999999999</v>
      </c>
      <c r="R179" s="187">
        <f>Q179*H179</f>
        <v>72.335999999999999</v>
      </c>
      <c r="S179" s="187">
        <v>0</v>
      </c>
      <c r="T179" s="188">
        <f>S179*H179</f>
        <v>0</v>
      </c>
      <c r="AR179" s="189" t="s">
        <v>199</v>
      </c>
      <c r="AT179" s="189" t="s">
        <v>223</v>
      </c>
      <c r="AU179" s="189" t="s">
        <v>83</v>
      </c>
      <c r="AY179" s="18" t="s">
        <v>149</v>
      </c>
      <c r="BE179" s="190">
        <f>IF(N179="základní",J179,0)</f>
        <v>0</v>
      </c>
      <c r="BF179" s="190">
        <f>IF(N179="snížená",J179,0)</f>
        <v>0</v>
      </c>
      <c r="BG179" s="190">
        <f>IF(N179="zákl. přenesená",J179,0)</f>
        <v>0</v>
      </c>
      <c r="BH179" s="190">
        <f>IF(N179="sníž. přenesená",J179,0)</f>
        <v>0</v>
      </c>
      <c r="BI179" s="190">
        <f>IF(N179="nulová",J179,0)</f>
        <v>0</v>
      </c>
      <c r="BJ179" s="18" t="s">
        <v>81</v>
      </c>
      <c r="BK179" s="190">
        <f>ROUND(I179*H179,2)</f>
        <v>0</v>
      </c>
      <c r="BL179" s="18" t="s">
        <v>156</v>
      </c>
      <c r="BM179" s="189" t="s">
        <v>493</v>
      </c>
    </row>
    <row r="180" s="12" customFormat="1">
      <c r="B180" s="194"/>
      <c r="D180" s="191" t="s">
        <v>160</v>
      </c>
      <c r="E180" s="195" t="s">
        <v>1</v>
      </c>
      <c r="F180" s="196" t="s">
        <v>494</v>
      </c>
      <c r="H180" s="197">
        <v>411</v>
      </c>
      <c r="I180" s="198"/>
      <c r="L180" s="194"/>
      <c r="M180" s="199"/>
      <c r="N180" s="200"/>
      <c r="O180" s="200"/>
      <c r="P180" s="200"/>
      <c r="Q180" s="200"/>
      <c r="R180" s="200"/>
      <c r="S180" s="200"/>
      <c r="T180" s="201"/>
      <c r="AT180" s="195" t="s">
        <v>160</v>
      </c>
      <c r="AU180" s="195" t="s">
        <v>83</v>
      </c>
      <c r="AV180" s="12" t="s">
        <v>83</v>
      </c>
      <c r="AW180" s="12" t="s">
        <v>30</v>
      </c>
      <c r="AX180" s="12" t="s">
        <v>81</v>
      </c>
      <c r="AY180" s="195" t="s">
        <v>149</v>
      </c>
    </row>
    <row r="181" s="1" customFormat="1" ht="16.5" customHeight="1">
      <c r="B181" s="177"/>
      <c r="C181" s="211" t="s">
        <v>245</v>
      </c>
      <c r="D181" s="211" t="s">
        <v>223</v>
      </c>
      <c r="E181" s="212" t="s">
        <v>495</v>
      </c>
      <c r="F181" s="213" t="s">
        <v>496</v>
      </c>
      <c r="G181" s="214" t="s">
        <v>154</v>
      </c>
      <c r="H181" s="215">
        <v>71</v>
      </c>
      <c r="I181" s="216"/>
      <c r="J181" s="217">
        <f>ROUND(I181*H181,2)</f>
        <v>0</v>
      </c>
      <c r="K181" s="213" t="s">
        <v>1</v>
      </c>
      <c r="L181" s="218"/>
      <c r="M181" s="219" t="s">
        <v>1</v>
      </c>
      <c r="N181" s="220" t="s">
        <v>38</v>
      </c>
      <c r="O181" s="73"/>
      <c r="P181" s="187">
        <f>O181*H181</f>
        <v>0</v>
      </c>
      <c r="Q181" s="187">
        <v>0.13100000000000001</v>
      </c>
      <c r="R181" s="187">
        <f>Q181*H181</f>
        <v>9.3010000000000002</v>
      </c>
      <c r="S181" s="187">
        <v>0</v>
      </c>
      <c r="T181" s="188">
        <f>S181*H181</f>
        <v>0</v>
      </c>
      <c r="AR181" s="189" t="s">
        <v>199</v>
      </c>
      <c r="AT181" s="189" t="s">
        <v>223</v>
      </c>
      <c r="AU181" s="189" t="s">
        <v>83</v>
      </c>
      <c r="AY181" s="18" t="s">
        <v>149</v>
      </c>
      <c r="BE181" s="190">
        <f>IF(N181="základní",J181,0)</f>
        <v>0</v>
      </c>
      <c r="BF181" s="190">
        <f>IF(N181="snížená",J181,0)</f>
        <v>0</v>
      </c>
      <c r="BG181" s="190">
        <f>IF(N181="zákl. přenesená",J181,0)</f>
        <v>0</v>
      </c>
      <c r="BH181" s="190">
        <f>IF(N181="sníž. přenesená",J181,0)</f>
        <v>0</v>
      </c>
      <c r="BI181" s="190">
        <f>IF(N181="nulová",J181,0)</f>
        <v>0</v>
      </c>
      <c r="BJ181" s="18" t="s">
        <v>81</v>
      </c>
      <c r="BK181" s="190">
        <f>ROUND(I181*H181,2)</f>
        <v>0</v>
      </c>
      <c r="BL181" s="18" t="s">
        <v>156</v>
      </c>
      <c r="BM181" s="189" t="s">
        <v>497</v>
      </c>
    </row>
    <row r="182" s="12" customFormat="1">
      <c r="B182" s="194"/>
      <c r="D182" s="191" t="s">
        <v>160</v>
      </c>
      <c r="E182" s="195" t="s">
        <v>1</v>
      </c>
      <c r="F182" s="196" t="s">
        <v>498</v>
      </c>
      <c r="H182" s="197">
        <v>71</v>
      </c>
      <c r="I182" s="198"/>
      <c r="L182" s="194"/>
      <c r="M182" s="199"/>
      <c r="N182" s="200"/>
      <c r="O182" s="200"/>
      <c r="P182" s="200"/>
      <c r="Q182" s="200"/>
      <c r="R182" s="200"/>
      <c r="S182" s="200"/>
      <c r="T182" s="201"/>
      <c r="AT182" s="195" t="s">
        <v>160</v>
      </c>
      <c r="AU182" s="195" t="s">
        <v>83</v>
      </c>
      <c r="AV182" s="12" t="s">
        <v>83</v>
      </c>
      <c r="AW182" s="12" t="s">
        <v>30</v>
      </c>
      <c r="AX182" s="12" t="s">
        <v>81</v>
      </c>
      <c r="AY182" s="195" t="s">
        <v>149</v>
      </c>
    </row>
    <row r="183" s="11" customFormat="1" ht="22.8" customHeight="1">
      <c r="B183" s="164"/>
      <c r="D183" s="165" t="s">
        <v>72</v>
      </c>
      <c r="E183" s="175" t="s">
        <v>204</v>
      </c>
      <c r="F183" s="175" t="s">
        <v>330</v>
      </c>
      <c r="I183" s="167"/>
      <c r="J183" s="176">
        <f>BK183</f>
        <v>0</v>
      </c>
      <c r="L183" s="164"/>
      <c r="M183" s="169"/>
      <c r="N183" s="170"/>
      <c r="O183" s="170"/>
      <c r="P183" s="171">
        <f>SUM(P184:P201)</f>
        <v>0</v>
      </c>
      <c r="Q183" s="170"/>
      <c r="R183" s="171">
        <f>SUM(R184:R201)</f>
        <v>101.88428000000002</v>
      </c>
      <c r="S183" s="170"/>
      <c r="T183" s="172">
        <f>SUM(T184:T201)</f>
        <v>0</v>
      </c>
      <c r="AR183" s="165" t="s">
        <v>81</v>
      </c>
      <c r="AT183" s="173" t="s">
        <v>72</v>
      </c>
      <c r="AU183" s="173" t="s">
        <v>81</v>
      </c>
      <c r="AY183" s="165" t="s">
        <v>149</v>
      </c>
      <c r="BK183" s="174">
        <f>SUM(BK184:BK201)</f>
        <v>0</v>
      </c>
    </row>
    <row r="184" s="1" customFormat="1" ht="60" customHeight="1">
      <c r="B184" s="177"/>
      <c r="C184" s="178" t="s">
        <v>250</v>
      </c>
      <c r="D184" s="178" t="s">
        <v>151</v>
      </c>
      <c r="E184" s="179" t="s">
        <v>391</v>
      </c>
      <c r="F184" s="180" t="s">
        <v>392</v>
      </c>
      <c r="G184" s="181" t="s">
        <v>281</v>
      </c>
      <c r="H184" s="182">
        <v>186</v>
      </c>
      <c r="I184" s="183"/>
      <c r="J184" s="184">
        <f>ROUND(I184*H184,2)</f>
        <v>0</v>
      </c>
      <c r="K184" s="180" t="s">
        <v>155</v>
      </c>
      <c r="L184" s="37"/>
      <c r="M184" s="185" t="s">
        <v>1</v>
      </c>
      <c r="N184" s="186" t="s">
        <v>38</v>
      </c>
      <c r="O184" s="73"/>
      <c r="P184" s="187">
        <f>O184*H184</f>
        <v>0</v>
      </c>
      <c r="Q184" s="187">
        <v>0.089779999999999999</v>
      </c>
      <c r="R184" s="187">
        <f>Q184*H184</f>
        <v>16.699079999999999</v>
      </c>
      <c r="S184" s="187">
        <v>0</v>
      </c>
      <c r="T184" s="188">
        <f>S184*H184</f>
        <v>0</v>
      </c>
      <c r="AR184" s="189" t="s">
        <v>156</v>
      </c>
      <c r="AT184" s="189" t="s">
        <v>151</v>
      </c>
      <c r="AU184" s="189" t="s">
        <v>83</v>
      </c>
      <c r="AY184" s="18" t="s">
        <v>149</v>
      </c>
      <c r="BE184" s="190">
        <f>IF(N184="základní",J184,0)</f>
        <v>0</v>
      </c>
      <c r="BF184" s="190">
        <f>IF(N184="snížená",J184,0)</f>
        <v>0</v>
      </c>
      <c r="BG184" s="190">
        <f>IF(N184="zákl. přenesená",J184,0)</f>
        <v>0</v>
      </c>
      <c r="BH184" s="190">
        <f>IF(N184="sníž. přenesená",J184,0)</f>
        <v>0</v>
      </c>
      <c r="BI184" s="190">
        <f>IF(N184="nulová",J184,0)</f>
        <v>0</v>
      </c>
      <c r="BJ184" s="18" t="s">
        <v>81</v>
      </c>
      <c r="BK184" s="190">
        <f>ROUND(I184*H184,2)</f>
        <v>0</v>
      </c>
      <c r="BL184" s="18" t="s">
        <v>156</v>
      </c>
      <c r="BM184" s="189" t="s">
        <v>499</v>
      </c>
    </row>
    <row r="185" s="1" customFormat="1">
      <c r="B185" s="37"/>
      <c r="D185" s="191" t="s">
        <v>158</v>
      </c>
      <c r="F185" s="192" t="s">
        <v>394</v>
      </c>
      <c r="I185" s="118"/>
      <c r="L185" s="37"/>
      <c r="M185" s="193"/>
      <c r="N185" s="73"/>
      <c r="O185" s="73"/>
      <c r="P185" s="73"/>
      <c r="Q185" s="73"/>
      <c r="R185" s="73"/>
      <c r="S185" s="73"/>
      <c r="T185" s="74"/>
      <c r="AT185" s="18" t="s">
        <v>158</v>
      </c>
      <c r="AU185" s="18" t="s">
        <v>83</v>
      </c>
    </row>
    <row r="186" s="12" customFormat="1">
      <c r="B186" s="194"/>
      <c r="D186" s="191" t="s">
        <v>160</v>
      </c>
      <c r="E186" s="195" t="s">
        <v>1</v>
      </c>
      <c r="F186" s="196" t="s">
        <v>500</v>
      </c>
      <c r="H186" s="197">
        <v>186</v>
      </c>
      <c r="I186" s="198"/>
      <c r="L186" s="194"/>
      <c r="M186" s="199"/>
      <c r="N186" s="200"/>
      <c r="O186" s="200"/>
      <c r="P186" s="200"/>
      <c r="Q186" s="200"/>
      <c r="R186" s="200"/>
      <c r="S186" s="200"/>
      <c r="T186" s="201"/>
      <c r="AT186" s="195" t="s">
        <v>160</v>
      </c>
      <c r="AU186" s="195" t="s">
        <v>83</v>
      </c>
      <c r="AV186" s="12" t="s">
        <v>83</v>
      </c>
      <c r="AW186" s="12" t="s">
        <v>30</v>
      </c>
      <c r="AX186" s="12" t="s">
        <v>81</v>
      </c>
      <c r="AY186" s="195" t="s">
        <v>149</v>
      </c>
    </row>
    <row r="187" s="1" customFormat="1" ht="16.5" customHeight="1">
      <c r="B187" s="177"/>
      <c r="C187" s="211" t="s">
        <v>256</v>
      </c>
      <c r="D187" s="211" t="s">
        <v>223</v>
      </c>
      <c r="E187" s="212" t="s">
        <v>397</v>
      </c>
      <c r="F187" s="213" t="s">
        <v>398</v>
      </c>
      <c r="G187" s="214" t="s">
        <v>154</v>
      </c>
      <c r="H187" s="215">
        <v>18.600000000000001</v>
      </c>
      <c r="I187" s="216"/>
      <c r="J187" s="217">
        <f>ROUND(I187*H187,2)</f>
        <v>0</v>
      </c>
      <c r="K187" s="213" t="s">
        <v>1</v>
      </c>
      <c r="L187" s="218"/>
      <c r="M187" s="219" t="s">
        <v>1</v>
      </c>
      <c r="N187" s="220" t="s">
        <v>38</v>
      </c>
      <c r="O187" s="73"/>
      <c r="P187" s="187">
        <f>O187*H187</f>
        <v>0</v>
      </c>
      <c r="Q187" s="187">
        <v>0.17599999999999999</v>
      </c>
      <c r="R187" s="187">
        <f>Q187*H187</f>
        <v>3.2736000000000001</v>
      </c>
      <c r="S187" s="187">
        <v>0</v>
      </c>
      <c r="T187" s="188">
        <f>S187*H187</f>
        <v>0</v>
      </c>
      <c r="AR187" s="189" t="s">
        <v>199</v>
      </c>
      <c r="AT187" s="189" t="s">
        <v>223</v>
      </c>
      <c r="AU187" s="189" t="s">
        <v>83</v>
      </c>
      <c r="AY187" s="18" t="s">
        <v>149</v>
      </c>
      <c r="BE187" s="190">
        <f>IF(N187="základní",J187,0)</f>
        <v>0</v>
      </c>
      <c r="BF187" s="190">
        <f>IF(N187="snížená",J187,0)</f>
        <v>0</v>
      </c>
      <c r="BG187" s="190">
        <f>IF(N187="zákl. přenesená",J187,0)</f>
        <v>0</v>
      </c>
      <c r="BH187" s="190">
        <f>IF(N187="sníž. přenesená",J187,0)</f>
        <v>0</v>
      </c>
      <c r="BI187" s="190">
        <f>IF(N187="nulová",J187,0)</f>
        <v>0</v>
      </c>
      <c r="BJ187" s="18" t="s">
        <v>81</v>
      </c>
      <c r="BK187" s="190">
        <f>ROUND(I187*H187,2)</f>
        <v>0</v>
      </c>
      <c r="BL187" s="18" t="s">
        <v>156</v>
      </c>
      <c r="BM187" s="189" t="s">
        <v>501</v>
      </c>
    </row>
    <row r="188" s="12" customFormat="1">
      <c r="B188" s="194"/>
      <c r="D188" s="191" t="s">
        <v>160</v>
      </c>
      <c r="E188" s="195" t="s">
        <v>1</v>
      </c>
      <c r="F188" s="196" t="s">
        <v>502</v>
      </c>
      <c r="H188" s="197">
        <v>18.600000000000001</v>
      </c>
      <c r="I188" s="198"/>
      <c r="L188" s="194"/>
      <c r="M188" s="199"/>
      <c r="N188" s="200"/>
      <c r="O188" s="200"/>
      <c r="P188" s="200"/>
      <c r="Q188" s="200"/>
      <c r="R188" s="200"/>
      <c r="S188" s="200"/>
      <c r="T188" s="201"/>
      <c r="AT188" s="195" t="s">
        <v>160</v>
      </c>
      <c r="AU188" s="195" t="s">
        <v>83</v>
      </c>
      <c r="AV188" s="12" t="s">
        <v>83</v>
      </c>
      <c r="AW188" s="12" t="s">
        <v>30</v>
      </c>
      <c r="AX188" s="12" t="s">
        <v>81</v>
      </c>
      <c r="AY188" s="195" t="s">
        <v>149</v>
      </c>
    </row>
    <row r="189" s="1" customFormat="1" ht="48" customHeight="1">
      <c r="B189" s="177"/>
      <c r="C189" s="178" t="s">
        <v>261</v>
      </c>
      <c r="D189" s="178" t="s">
        <v>151</v>
      </c>
      <c r="E189" s="179" t="s">
        <v>402</v>
      </c>
      <c r="F189" s="180" t="s">
        <v>403</v>
      </c>
      <c r="G189" s="181" t="s">
        <v>281</v>
      </c>
      <c r="H189" s="182">
        <v>186</v>
      </c>
      <c r="I189" s="183"/>
      <c r="J189" s="184">
        <f>ROUND(I189*H189,2)</f>
        <v>0</v>
      </c>
      <c r="K189" s="180" t="s">
        <v>155</v>
      </c>
      <c r="L189" s="37"/>
      <c r="M189" s="185" t="s">
        <v>1</v>
      </c>
      <c r="N189" s="186" t="s">
        <v>38</v>
      </c>
      <c r="O189" s="73"/>
      <c r="P189" s="187">
        <f>O189*H189</f>
        <v>0</v>
      </c>
      <c r="Q189" s="187">
        <v>0.15540000000000001</v>
      </c>
      <c r="R189" s="187">
        <f>Q189*H189</f>
        <v>28.904400000000003</v>
      </c>
      <c r="S189" s="187">
        <v>0</v>
      </c>
      <c r="T189" s="188">
        <f>S189*H189</f>
        <v>0</v>
      </c>
      <c r="AR189" s="189" t="s">
        <v>156</v>
      </c>
      <c r="AT189" s="189" t="s">
        <v>151</v>
      </c>
      <c r="AU189" s="189" t="s">
        <v>83</v>
      </c>
      <c r="AY189" s="18" t="s">
        <v>149</v>
      </c>
      <c r="BE189" s="190">
        <f>IF(N189="základní",J189,0)</f>
        <v>0</v>
      </c>
      <c r="BF189" s="190">
        <f>IF(N189="snížená",J189,0)</f>
        <v>0</v>
      </c>
      <c r="BG189" s="190">
        <f>IF(N189="zákl. přenesená",J189,0)</f>
        <v>0</v>
      </c>
      <c r="BH189" s="190">
        <f>IF(N189="sníž. přenesená",J189,0)</f>
        <v>0</v>
      </c>
      <c r="BI189" s="190">
        <f>IF(N189="nulová",J189,0)</f>
        <v>0</v>
      </c>
      <c r="BJ189" s="18" t="s">
        <v>81</v>
      </c>
      <c r="BK189" s="190">
        <f>ROUND(I189*H189,2)</f>
        <v>0</v>
      </c>
      <c r="BL189" s="18" t="s">
        <v>156</v>
      </c>
      <c r="BM189" s="189" t="s">
        <v>503</v>
      </c>
    </row>
    <row r="190" s="1" customFormat="1">
      <c r="B190" s="37"/>
      <c r="D190" s="191" t="s">
        <v>158</v>
      </c>
      <c r="F190" s="192" t="s">
        <v>405</v>
      </c>
      <c r="I190" s="118"/>
      <c r="L190" s="37"/>
      <c r="M190" s="193"/>
      <c r="N190" s="73"/>
      <c r="O190" s="73"/>
      <c r="P190" s="73"/>
      <c r="Q190" s="73"/>
      <c r="R190" s="73"/>
      <c r="S190" s="73"/>
      <c r="T190" s="74"/>
      <c r="AT190" s="18" t="s">
        <v>158</v>
      </c>
      <c r="AU190" s="18" t="s">
        <v>83</v>
      </c>
    </row>
    <row r="191" s="12" customFormat="1">
      <c r="B191" s="194"/>
      <c r="D191" s="191" t="s">
        <v>160</v>
      </c>
      <c r="E191" s="195" t="s">
        <v>1</v>
      </c>
      <c r="F191" s="196" t="s">
        <v>500</v>
      </c>
      <c r="H191" s="197">
        <v>186</v>
      </c>
      <c r="I191" s="198"/>
      <c r="L191" s="194"/>
      <c r="M191" s="199"/>
      <c r="N191" s="200"/>
      <c r="O191" s="200"/>
      <c r="P191" s="200"/>
      <c r="Q191" s="200"/>
      <c r="R191" s="200"/>
      <c r="S191" s="200"/>
      <c r="T191" s="201"/>
      <c r="AT191" s="195" t="s">
        <v>160</v>
      </c>
      <c r="AU191" s="195" t="s">
        <v>83</v>
      </c>
      <c r="AV191" s="12" t="s">
        <v>83</v>
      </c>
      <c r="AW191" s="12" t="s">
        <v>30</v>
      </c>
      <c r="AX191" s="12" t="s">
        <v>81</v>
      </c>
      <c r="AY191" s="195" t="s">
        <v>149</v>
      </c>
    </row>
    <row r="192" s="1" customFormat="1" ht="24" customHeight="1">
      <c r="B192" s="177"/>
      <c r="C192" s="211" t="s">
        <v>268</v>
      </c>
      <c r="D192" s="211" t="s">
        <v>223</v>
      </c>
      <c r="E192" s="212" t="s">
        <v>504</v>
      </c>
      <c r="F192" s="213" t="s">
        <v>505</v>
      </c>
      <c r="G192" s="214" t="s">
        <v>334</v>
      </c>
      <c r="H192" s="215">
        <v>154</v>
      </c>
      <c r="I192" s="216"/>
      <c r="J192" s="217">
        <f>ROUND(I192*H192,2)</f>
        <v>0</v>
      </c>
      <c r="K192" s="213" t="s">
        <v>506</v>
      </c>
      <c r="L192" s="218"/>
      <c r="M192" s="219" t="s">
        <v>1</v>
      </c>
      <c r="N192" s="220" t="s">
        <v>38</v>
      </c>
      <c r="O192" s="73"/>
      <c r="P192" s="187">
        <f>O192*H192</f>
        <v>0</v>
      </c>
      <c r="Q192" s="187">
        <v>0.048300000000000003</v>
      </c>
      <c r="R192" s="187">
        <f>Q192*H192</f>
        <v>7.4382000000000001</v>
      </c>
      <c r="S192" s="187">
        <v>0</v>
      </c>
      <c r="T192" s="188">
        <f>S192*H192</f>
        <v>0</v>
      </c>
      <c r="AR192" s="189" t="s">
        <v>199</v>
      </c>
      <c r="AT192" s="189" t="s">
        <v>223</v>
      </c>
      <c r="AU192" s="189" t="s">
        <v>83</v>
      </c>
      <c r="AY192" s="18" t="s">
        <v>149</v>
      </c>
      <c r="BE192" s="190">
        <f>IF(N192="základní",J192,0)</f>
        <v>0</v>
      </c>
      <c r="BF192" s="190">
        <f>IF(N192="snížená",J192,0)</f>
        <v>0</v>
      </c>
      <c r="BG192" s="190">
        <f>IF(N192="zákl. přenesená",J192,0)</f>
        <v>0</v>
      </c>
      <c r="BH192" s="190">
        <f>IF(N192="sníž. přenesená",J192,0)</f>
        <v>0</v>
      </c>
      <c r="BI192" s="190">
        <f>IF(N192="nulová",J192,0)</f>
        <v>0</v>
      </c>
      <c r="BJ192" s="18" t="s">
        <v>81</v>
      </c>
      <c r="BK192" s="190">
        <f>ROUND(I192*H192,2)</f>
        <v>0</v>
      </c>
      <c r="BL192" s="18" t="s">
        <v>156</v>
      </c>
      <c r="BM192" s="189" t="s">
        <v>507</v>
      </c>
    </row>
    <row r="193" s="12" customFormat="1">
      <c r="B193" s="194"/>
      <c r="D193" s="191" t="s">
        <v>160</v>
      </c>
      <c r="E193" s="195" t="s">
        <v>1</v>
      </c>
      <c r="F193" s="196" t="s">
        <v>508</v>
      </c>
      <c r="H193" s="197">
        <v>154</v>
      </c>
      <c r="I193" s="198"/>
      <c r="L193" s="194"/>
      <c r="M193" s="199"/>
      <c r="N193" s="200"/>
      <c r="O193" s="200"/>
      <c r="P193" s="200"/>
      <c r="Q193" s="200"/>
      <c r="R193" s="200"/>
      <c r="S193" s="200"/>
      <c r="T193" s="201"/>
      <c r="AT193" s="195" t="s">
        <v>160</v>
      </c>
      <c r="AU193" s="195" t="s">
        <v>83</v>
      </c>
      <c r="AV193" s="12" t="s">
        <v>83</v>
      </c>
      <c r="AW193" s="12" t="s">
        <v>30</v>
      </c>
      <c r="AX193" s="12" t="s">
        <v>81</v>
      </c>
      <c r="AY193" s="195" t="s">
        <v>149</v>
      </c>
    </row>
    <row r="194" s="1" customFormat="1" ht="24" customHeight="1">
      <c r="B194" s="177"/>
      <c r="C194" s="211" t="s">
        <v>7</v>
      </c>
      <c r="D194" s="211" t="s">
        <v>223</v>
      </c>
      <c r="E194" s="212" t="s">
        <v>509</v>
      </c>
      <c r="F194" s="213" t="s">
        <v>510</v>
      </c>
      <c r="G194" s="214" t="s">
        <v>334</v>
      </c>
      <c r="H194" s="215">
        <v>32</v>
      </c>
      <c r="I194" s="216"/>
      <c r="J194" s="217">
        <f>ROUND(I194*H194,2)</f>
        <v>0</v>
      </c>
      <c r="K194" s="213" t="s">
        <v>506</v>
      </c>
      <c r="L194" s="218"/>
      <c r="M194" s="219" t="s">
        <v>1</v>
      </c>
      <c r="N194" s="220" t="s">
        <v>38</v>
      </c>
      <c r="O194" s="73"/>
      <c r="P194" s="187">
        <f>O194*H194</f>
        <v>0</v>
      </c>
      <c r="Q194" s="187">
        <v>0.064000000000000001</v>
      </c>
      <c r="R194" s="187">
        <f>Q194*H194</f>
        <v>2.048</v>
      </c>
      <c r="S194" s="187">
        <v>0</v>
      </c>
      <c r="T194" s="188">
        <f>S194*H194</f>
        <v>0</v>
      </c>
      <c r="AR194" s="189" t="s">
        <v>199</v>
      </c>
      <c r="AT194" s="189" t="s">
        <v>223</v>
      </c>
      <c r="AU194" s="189" t="s">
        <v>83</v>
      </c>
      <c r="AY194" s="18" t="s">
        <v>149</v>
      </c>
      <c r="BE194" s="190">
        <f>IF(N194="základní",J194,0)</f>
        <v>0</v>
      </c>
      <c r="BF194" s="190">
        <f>IF(N194="snížená",J194,0)</f>
        <v>0</v>
      </c>
      <c r="BG194" s="190">
        <f>IF(N194="zákl. přenesená",J194,0)</f>
        <v>0</v>
      </c>
      <c r="BH194" s="190">
        <f>IF(N194="sníž. přenesená",J194,0)</f>
        <v>0</v>
      </c>
      <c r="BI194" s="190">
        <f>IF(N194="nulová",J194,0)</f>
        <v>0</v>
      </c>
      <c r="BJ194" s="18" t="s">
        <v>81</v>
      </c>
      <c r="BK194" s="190">
        <f>ROUND(I194*H194,2)</f>
        <v>0</v>
      </c>
      <c r="BL194" s="18" t="s">
        <v>156</v>
      </c>
      <c r="BM194" s="189" t="s">
        <v>511</v>
      </c>
    </row>
    <row r="195" s="12" customFormat="1">
      <c r="B195" s="194"/>
      <c r="D195" s="191" t="s">
        <v>160</v>
      </c>
      <c r="E195" s="195" t="s">
        <v>1</v>
      </c>
      <c r="F195" s="196" t="s">
        <v>512</v>
      </c>
      <c r="H195" s="197">
        <v>32</v>
      </c>
      <c r="I195" s="198"/>
      <c r="L195" s="194"/>
      <c r="M195" s="199"/>
      <c r="N195" s="200"/>
      <c r="O195" s="200"/>
      <c r="P195" s="200"/>
      <c r="Q195" s="200"/>
      <c r="R195" s="200"/>
      <c r="S195" s="200"/>
      <c r="T195" s="201"/>
      <c r="AT195" s="195" t="s">
        <v>160</v>
      </c>
      <c r="AU195" s="195" t="s">
        <v>83</v>
      </c>
      <c r="AV195" s="12" t="s">
        <v>83</v>
      </c>
      <c r="AW195" s="12" t="s">
        <v>30</v>
      </c>
      <c r="AX195" s="12" t="s">
        <v>81</v>
      </c>
      <c r="AY195" s="195" t="s">
        <v>149</v>
      </c>
    </row>
    <row r="196" s="1" customFormat="1" ht="48" customHeight="1">
      <c r="B196" s="177"/>
      <c r="C196" s="178" t="s">
        <v>278</v>
      </c>
      <c r="D196" s="178" t="s">
        <v>151</v>
      </c>
      <c r="E196" s="179" t="s">
        <v>513</v>
      </c>
      <c r="F196" s="180" t="s">
        <v>514</v>
      </c>
      <c r="G196" s="181" t="s">
        <v>281</v>
      </c>
      <c r="H196" s="182">
        <v>267</v>
      </c>
      <c r="I196" s="183"/>
      <c r="J196" s="184">
        <f>ROUND(I196*H196,2)</f>
        <v>0</v>
      </c>
      <c r="K196" s="180" t="s">
        <v>155</v>
      </c>
      <c r="L196" s="37"/>
      <c r="M196" s="185" t="s">
        <v>1</v>
      </c>
      <c r="N196" s="186" t="s">
        <v>38</v>
      </c>
      <c r="O196" s="73"/>
      <c r="P196" s="187">
        <f>O196*H196</f>
        <v>0</v>
      </c>
      <c r="Q196" s="187">
        <v>0.1295</v>
      </c>
      <c r="R196" s="187">
        <f>Q196*H196</f>
        <v>34.576500000000003</v>
      </c>
      <c r="S196" s="187">
        <v>0</v>
      </c>
      <c r="T196" s="188">
        <f>S196*H196</f>
        <v>0</v>
      </c>
      <c r="AR196" s="189" t="s">
        <v>156</v>
      </c>
      <c r="AT196" s="189" t="s">
        <v>151</v>
      </c>
      <c r="AU196" s="189" t="s">
        <v>83</v>
      </c>
      <c r="AY196" s="18" t="s">
        <v>149</v>
      </c>
      <c r="BE196" s="190">
        <f>IF(N196="základní",J196,0)</f>
        <v>0</v>
      </c>
      <c r="BF196" s="190">
        <f>IF(N196="snížená",J196,0)</f>
        <v>0</v>
      </c>
      <c r="BG196" s="190">
        <f>IF(N196="zákl. přenesená",J196,0)</f>
        <v>0</v>
      </c>
      <c r="BH196" s="190">
        <f>IF(N196="sníž. přenesená",J196,0)</f>
        <v>0</v>
      </c>
      <c r="BI196" s="190">
        <f>IF(N196="nulová",J196,0)</f>
        <v>0</v>
      </c>
      <c r="BJ196" s="18" t="s">
        <v>81</v>
      </c>
      <c r="BK196" s="190">
        <f>ROUND(I196*H196,2)</f>
        <v>0</v>
      </c>
      <c r="BL196" s="18" t="s">
        <v>156</v>
      </c>
      <c r="BM196" s="189" t="s">
        <v>515</v>
      </c>
    </row>
    <row r="197" s="1" customFormat="1">
      <c r="B197" s="37"/>
      <c r="D197" s="191" t="s">
        <v>158</v>
      </c>
      <c r="F197" s="192" t="s">
        <v>516</v>
      </c>
      <c r="I197" s="118"/>
      <c r="L197" s="37"/>
      <c r="M197" s="193"/>
      <c r="N197" s="73"/>
      <c r="O197" s="73"/>
      <c r="P197" s="73"/>
      <c r="Q197" s="73"/>
      <c r="R197" s="73"/>
      <c r="S197" s="73"/>
      <c r="T197" s="74"/>
      <c r="AT197" s="18" t="s">
        <v>158</v>
      </c>
      <c r="AU197" s="18" t="s">
        <v>83</v>
      </c>
    </row>
    <row r="198" s="12" customFormat="1">
      <c r="B198" s="194"/>
      <c r="D198" s="191" t="s">
        <v>160</v>
      </c>
      <c r="E198" s="195" t="s">
        <v>1</v>
      </c>
      <c r="F198" s="196" t="s">
        <v>517</v>
      </c>
      <c r="H198" s="197">
        <v>267</v>
      </c>
      <c r="I198" s="198"/>
      <c r="L198" s="194"/>
      <c r="M198" s="199"/>
      <c r="N198" s="200"/>
      <c r="O198" s="200"/>
      <c r="P198" s="200"/>
      <c r="Q198" s="200"/>
      <c r="R198" s="200"/>
      <c r="S198" s="200"/>
      <c r="T198" s="201"/>
      <c r="AT198" s="195" t="s">
        <v>160</v>
      </c>
      <c r="AU198" s="195" t="s">
        <v>83</v>
      </c>
      <c r="AV198" s="12" t="s">
        <v>83</v>
      </c>
      <c r="AW198" s="12" t="s">
        <v>30</v>
      </c>
      <c r="AX198" s="12" t="s">
        <v>73</v>
      </c>
      <c r="AY198" s="195" t="s">
        <v>149</v>
      </c>
    </row>
    <row r="199" s="13" customFormat="1">
      <c r="B199" s="202"/>
      <c r="D199" s="191" t="s">
        <v>160</v>
      </c>
      <c r="E199" s="203" t="s">
        <v>1</v>
      </c>
      <c r="F199" s="204" t="s">
        <v>187</v>
      </c>
      <c r="H199" s="205">
        <v>267</v>
      </c>
      <c r="I199" s="206"/>
      <c r="L199" s="202"/>
      <c r="M199" s="207"/>
      <c r="N199" s="208"/>
      <c r="O199" s="208"/>
      <c r="P199" s="208"/>
      <c r="Q199" s="208"/>
      <c r="R199" s="208"/>
      <c r="S199" s="208"/>
      <c r="T199" s="209"/>
      <c r="AT199" s="203" t="s">
        <v>160</v>
      </c>
      <c r="AU199" s="203" t="s">
        <v>83</v>
      </c>
      <c r="AV199" s="13" t="s">
        <v>156</v>
      </c>
      <c r="AW199" s="13" t="s">
        <v>30</v>
      </c>
      <c r="AX199" s="13" t="s">
        <v>81</v>
      </c>
      <c r="AY199" s="203" t="s">
        <v>149</v>
      </c>
    </row>
    <row r="200" s="1" customFormat="1" ht="16.5" customHeight="1">
      <c r="B200" s="177"/>
      <c r="C200" s="211" t="s">
        <v>286</v>
      </c>
      <c r="D200" s="211" t="s">
        <v>223</v>
      </c>
      <c r="E200" s="212" t="s">
        <v>518</v>
      </c>
      <c r="F200" s="213" t="s">
        <v>519</v>
      </c>
      <c r="G200" s="214" t="s">
        <v>281</v>
      </c>
      <c r="H200" s="215">
        <v>267</v>
      </c>
      <c r="I200" s="216"/>
      <c r="J200" s="217">
        <f>ROUND(I200*H200,2)</f>
        <v>0</v>
      </c>
      <c r="K200" s="213" t="s">
        <v>1</v>
      </c>
      <c r="L200" s="218"/>
      <c r="M200" s="219" t="s">
        <v>1</v>
      </c>
      <c r="N200" s="220" t="s">
        <v>38</v>
      </c>
      <c r="O200" s="73"/>
      <c r="P200" s="187">
        <f>O200*H200</f>
        <v>0</v>
      </c>
      <c r="Q200" s="187">
        <v>0.033500000000000002</v>
      </c>
      <c r="R200" s="187">
        <f>Q200*H200</f>
        <v>8.9444999999999997</v>
      </c>
      <c r="S200" s="187">
        <v>0</v>
      </c>
      <c r="T200" s="188">
        <f>S200*H200</f>
        <v>0</v>
      </c>
      <c r="AR200" s="189" t="s">
        <v>199</v>
      </c>
      <c r="AT200" s="189" t="s">
        <v>223</v>
      </c>
      <c r="AU200" s="189" t="s">
        <v>83</v>
      </c>
      <c r="AY200" s="18" t="s">
        <v>149</v>
      </c>
      <c r="BE200" s="190">
        <f>IF(N200="základní",J200,0)</f>
        <v>0</v>
      </c>
      <c r="BF200" s="190">
        <f>IF(N200="snížená",J200,0)</f>
        <v>0</v>
      </c>
      <c r="BG200" s="190">
        <f>IF(N200="zákl. přenesená",J200,0)</f>
        <v>0</v>
      </c>
      <c r="BH200" s="190">
        <f>IF(N200="sníž. přenesená",J200,0)</f>
        <v>0</v>
      </c>
      <c r="BI200" s="190">
        <f>IF(N200="nulová",J200,0)</f>
        <v>0</v>
      </c>
      <c r="BJ200" s="18" t="s">
        <v>81</v>
      </c>
      <c r="BK200" s="190">
        <f>ROUND(I200*H200,2)</f>
        <v>0</v>
      </c>
      <c r="BL200" s="18" t="s">
        <v>156</v>
      </c>
      <c r="BM200" s="189" t="s">
        <v>520</v>
      </c>
    </row>
    <row r="201" s="12" customFormat="1">
      <c r="B201" s="194"/>
      <c r="D201" s="191" t="s">
        <v>160</v>
      </c>
      <c r="E201" s="195" t="s">
        <v>1</v>
      </c>
      <c r="F201" s="196" t="s">
        <v>521</v>
      </c>
      <c r="H201" s="197">
        <v>267</v>
      </c>
      <c r="I201" s="198"/>
      <c r="L201" s="194"/>
      <c r="M201" s="199"/>
      <c r="N201" s="200"/>
      <c r="O201" s="200"/>
      <c r="P201" s="200"/>
      <c r="Q201" s="200"/>
      <c r="R201" s="200"/>
      <c r="S201" s="200"/>
      <c r="T201" s="201"/>
      <c r="AT201" s="195" t="s">
        <v>160</v>
      </c>
      <c r="AU201" s="195" t="s">
        <v>83</v>
      </c>
      <c r="AV201" s="12" t="s">
        <v>83</v>
      </c>
      <c r="AW201" s="12" t="s">
        <v>30</v>
      </c>
      <c r="AX201" s="12" t="s">
        <v>81</v>
      </c>
      <c r="AY201" s="195" t="s">
        <v>149</v>
      </c>
    </row>
    <row r="202" s="11" customFormat="1" ht="22.8" customHeight="1">
      <c r="B202" s="164"/>
      <c r="D202" s="165" t="s">
        <v>72</v>
      </c>
      <c r="E202" s="175" t="s">
        <v>445</v>
      </c>
      <c r="F202" s="175" t="s">
        <v>446</v>
      </c>
      <c r="I202" s="167"/>
      <c r="J202" s="176">
        <f>BK202</f>
        <v>0</v>
      </c>
      <c r="L202" s="164"/>
      <c r="M202" s="169"/>
      <c r="N202" s="170"/>
      <c r="O202" s="170"/>
      <c r="P202" s="171">
        <f>SUM(P203:P204)</f>
        <v>0</v>
      </c>
      <c r="Q202" s="170"/>
      <c r="R202" s="171">
        <f>SUM(R203:R204)</f>
        <v>0</v>
      </c>
      <c r="S202" s="170"/>
      <c r="T202" s="172">
        <f>SUM(T203:T204)</f>
        <v>0</v>
      </c>
      <c r="AR202" s="165" t="s">
        <v>81</v>
      </c>
      <c r="AT202" s="173" t="s">
        <v>72</v>
      </c>
      <c r="AU202" s="173" t="s">
        <v>81</v>
      </c>
      <c r="AY202" s="165" t="s">
        <v>149</v>
      </c>
      <c r="BK202" s="174">
        <f>SUM(BK203:BK204)</f>
        <v>0</v>
      </c>
    </row>
    <row r="203" s="1" customFormat="1" ht="36" customHeight="1">
      <c r="B203" s="177"/>
      <c r="C203" s="178" t="s">
        <v>293</v>
      </c>
      <c r="D203" s="178" t="s">
        <v>151</v>
      </c>
      <c r="E203" s="179" t="s">
        <v>448</v>
      </c>
      <c r="F203" s="180" t="s">
        <v>449</v>
      </c>
      <c r="G203" s="181" t="s">
        <v>226</v>
      </c>
      <c r="H203" s="182">
        <v>597.53800000000001</v>
      </c>
      <c r="I203" s="183"/>
      <c r="J203" s="184">
        <f>ROUND(I203*H203,2)</f>
        <v>0</v>
      </c>
      <c r="K203" s="180" t="s">
        <v>155</v>
      </c>
      <c r="L203" s="37"/>
      <c r="M203" s="185" t="s">
        <v>1</v>
      </c>
      <c r="N203" s="186" t="s">
        <v>38</v>
      </c>
      <c r="O203" s="73"/>
      <c r="P203" s="187">
        <f>O203*H203</f>
        <v>0</v>
      </c>
      <c r="Q203" s="187">
        <v>0</v>
      </c>
      <c r="R203" s="187">
        <f>Q203*H203</f>
        <v>0</v>
      </c>
      <c r="S203" s="187">
        <v>0</v>
      </c>
      <c r="T203" s="188">
        <f>S203*H203</f>
        <v>0</v>
      </c>
      <c r="AR203" s="189" t="s">
        <v>156</v>
      </c>
      <c r="AT203" s="189" t="s">
        <v>151</v>
      </c>
      <c r="AU203" s="189" t="s">
        <v>83</v>
      </c>
      <c r="AY203" s="18" t="s">
        <v>149</v>
      </c>
      <c r="BE203" s="190">
        <f>IF(N203="základní",J203,0)</f>
        <v>0</v>
      </c>
      <c r="BF203" s="190">
        <f>IF(N203="snížená",J203,0)</f>
        <v>0</v>
      </c>
      <c r="BG203" s="190">
        <f>IF(N203="zákl. přenesená",J203,0)</f>
        <v>0</v>
      </c>
      <c r="BH203" s="190">
        <f>IF(N203="sníž. přenesená",J203,0)</f>
        <v>0</v>
      </c>
      <c r="BI203" s="190">
        <f>IF(N203="nulová",J203,0)</f>
        <v>0</v>
      </c>
      <c r="BJ203" s="18" t="s">
        <v>81</v>
      </c>
      <c r="BK203" s="190">
        <f>ROUND(I203*H203,2)</f>
        <v>0</v>
      </c>
      <c r="BL203" s="18" t="s">
        <v>156</v>
      </c>
      <c r="BM203" s="189" t="s">
        <v>522</v>
      </c>
    </row>
    <row r="204" s="1" customFormat="1">
      <c r="B204" s="37"/>
      <c r="D204" s="191" t="s">
        <v>158</v>
      </c>
      <c r="F204" s="192" t="s">
        <v>451</v>
      </c>
      <c r="I204" s="118"/>
      <c r="L204" s="37"/>
      <c r="M204" s="221"/>
      <c r="N204" s="222"/>
      <c r="O204" s="222"/>
      <c r="P204" s="222"/>
      <c r="Q204" s="222"/>
      <c r="R204" s="222"/>
      <c r="S204" s="222"/>
      <c r="T204" s="223"/>
      <c r="AT204" s="18" t="s">
        <v>158</v>
      </c>
      <c r="AU204" s="18" t="s">
        <v>83</v>
      </c>
    </row>
    <row r="205" s="1" customFormat="1" ht="6.96" customHeight="1">
      <c r="B205" s="56"/>
      <c r="C205" s="57"/>
      <c r="D205" s="57"/>
      <c r="E205" s="57"/>
      <c r="F205" s="57"/>
      <c r="G205" s="57"/>
      <c r="H205" s="57"/>
      <c r="I205" s="139"/>
      <c r="J205" s="57"/>
      <c r="K205" s="57"/>
      <c r="L205" s="37"/>
    </row>
  </sheetData>
  <autoFilter ref="C120:K204"/>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89</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523</v>
      </c>
      <c r="F9" s="1"/>
      <c r="G9" s="1"/>
      <c r="H9" s="1"/>
      <c r="I9" s="118"/>
      <c r="L9" s="37"/>
    </row>
    <row r="10" s="1" customFormat="1">
      <c r="B10" s="37"/>
      <c r="I10" s="118"/>
      <c r="L10" s="37"/>
    </row>
    <row r="11" s="1" customFormat="1" ht="12" customHeight="1">
      <c r="B11" s="37"/>
      <c r="D11" s="31" t="s">
        <v>18</v>
      </c>
      <c r="F11" s="26" t="s">
        <v>90</v>
      </c>
      <c r="I11" s="119" t="s">
        <v>19</v>
      </c>
      <c r="J11" s="26" t="s">
        <v>1</v>
      </c>
      <c r="L11" s="37"/>
    </row>
    <row r="12" s="1" customFormat="1" ht="12" customHeight="1">
      <c r="B12" s="37"/>
      <c r="D12" s="31" t="s">
        <v>20</v>
      </c>
      <c r="F12" s="26" t="s">
        <v>524</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
        <v>1</v>
      </c>
      <c r="L14" s="37"/>
    </row>
    <row r="15" s="1" customFormat="1" ht="18" customHeight="1">
      <c r="B15" s="37"/>
      <c r="E15" s="26" t="s">
        <v>525</v>
      </c>
      <c r="I15" s="119" t="s">
        <v>26</v>
      </c>
      <c r="J15" s="26" t="s">
        <v>1</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
        <v>1</v>
      </c>
      <c r="L20" s="37"/>
    </row>
    <row r="21" s="1" customFormat="1" ht="18" customHeight="1">
      <c r="B21" s="37"/>
      <c r="E21" s="26" t="s">
        <v>526</v>
      </c>
      <c r="I21" s="119" t="s">
        <v>26</v>
      </c>
      <c r="J21" s="26" t="s">
        <v>1</v>
      </c>
      <c r="L21" s="37"/>
    </row>
    <row r="22" s="1" customFormat="1" ht="6.96" customHeight="1">
      <c r="B22" s="37"/>
      <c r="I22" s="118"/>
      <c r="L22" s="37"/>
    </row>
    <row r="23" s="1" customFormat="1" ht="12" customHeight="1">
      <c r="B23" s="37"/>
      <c r="D23" s="31" t="s">
        <v>31</v>
      </c>
      <c r="I23" s="119" t="s">
        <v>25</v>
      </c>
      <c r="J23" s="26" t="s">
        <v>1</v>
      </c>
      <c r="L23" s="37"/>
    </row>
    <row r="24" s="1" customFormat="1" ht="18" customHeight="1">
      <c r="B24" s="37"/>
      <c r="E24" s="26" t="s">
        <v>526</v>
      </c>
      <c r="I24" s="119" t="s">
        <v>26</v>
      </c>
      <c r="J24" s="26" t="s">
        <v>1</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ROUND(J125,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ROUND((SUM(BE125:BE374)),  2)</f>
        <v>0</v>
      </c>
      <c r="I33" s="127">
        <v>0.20999999999999999</v>
      </c>
      <c r="J33" s="126">
        <f>ROUND(((SUM(BE125:BE374))*I33),  2)</f>
        <v>0</v>
      </c>
      <c r="L33" s="37"/>
    </row>
    <row r="34" s="1" customFormat="1" ht="14.4" customHeight="1">
      <c r="B34" s="37"/>
      <c r="E34" s="31" t="s">
        <v>39</v>
      </c>
      <c r="F34" s="126">
        <f>ROUND((SUM(BF125:BF374)),  2)</f>
        <v>0</v>
      </c>
      <c r="I34" s="127">
        <v>0.14999999999999999</v>
      </c>
      <c r="J34" s="126">
        <f>ROUND(((SUM(BF125:BF374))*I34),  2)</f>
        <v>0</v>
      </c>
      <c r="L34" s="37"/>
    </row>
    <row r="35" hidden="1" s="1" customFormat="1" ht="14.4" customHeight="1">
      <c r="B35" s="37"/>
      <c r="E35" s="31" t="s">
        <v>40</v>
      </c>
      <c r="F35" s="126">
        <f>ROUND((SUM(BG125:BG374)),  2)</f>
        <v>0</v>
      </c>
      <c r="I35" s="127">
        <v>0.20999999999999999</v>
      </c>
      <c r="J35" s="126">
        <f>0</f>
        <v>0</v>
      </c>
      <c r="L35" s="37"/>
    </row>
    <row r="36" hidden="1" s="1" customFormat="1" ht="14.4" customHeight="1">
      <c r="B36" s="37"/>
      <c r="E36" s="31" t="s">
        <v>41</v>
      </c>
      <c r="F36" s="126">
        <f>ROUND((SUM(BH125:BH374)),  2)</f>
        <v>0</v>
      </c>
      <c r="I36" s="127">
        <v>0.14999999999999999</v>
      </c>
      <c r="J36" s="126">
        <f>0</f>
        <v>0</v>
      </c>
      <c r="L36" s="37"/>
    </row>
    <row r="37" hidden="1" s="1" customFormat="1" ht="14.4" customHeight="1">
      <c r="B37" s="37"/>
      <c r="E37" s="31" t="s">
        <v>42</v>
      </c>
      <c r="F37" s="126">
        <f>ROUND((SUM(BI125:BI374)),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310 - Jednotná kanalizace, stoka A-8 + A-8.2 - Třebomyslická ulice</v>
      </c>
      <c r="F87" s="1"/>
      <c r="G87" s="1"/>
      <c r="H87" s="1"/>
      <c r="I87" s="118"/>
      <c r="L87" s="37"/>
    </row>
    <row r="88" s="1" customFormat="1" ht="6.96" customHeight="1">
      <c r="B88" s="37"/>
      <c r="I88" s="118"/>
      <c r="L88" s="37"/>
    </row>
    <row r="89" s="1" customFormat="1" ht="12" customHeight="1">
      <c r="B89" s="37"/>
      <c r="C89" s="31" t="s">
        <v>20</v>
      </c>
      <c r="F89" s="26" t="str">
        <f>F12</f>
        <v>Horažďovice</v>
      </c>
      <c r="I89" s="119" t="s">
        <v>22</v>
      </c>
      <c r="J89" s="65" t="str">
        <f>IF(J12="","",J12)</f>
        <v>2. 7. 2019</v>
      </c>
      <c r="L89" s="37"/>
    </row>
    <row r="90" s="1" customFormat="1" ht="6.96" customHeight="1">
      <c r="B90" s="37"/>
      <c r="I90" s="118"/>
      <c r="L90" s="37"/>
    </row>
    <row r="91" s="1" customFormat="1" ht="15.15" customHeight="1">
      <c r="B91" s="37"/>
      <c r="C91" s="31" t="s">
        <v>24</v>
      </c>
      <c r="F91" s="26" t="str">
        <f>E15</f>
        <v>SÚSPK + Město Horažďovice</v>
      </c>
      <c r="I91" s="119" t="s">
        <v>29</v>
      </c>
      <c r="J91" s="35" t="str">
        <f>E21</f>
        <v>Ing. Zdeněk Bláha</v>
      </c>
      <c r="L91" s="37"/>
    </row>
    <row r="92" s="1" customFormat="1" ht="15.15" customHeight="1">
      <c r="B92" s="37"/>
      <c r="C92" s="31" t="s">
        <v>27</v>
      </c>
      <c r="F92" s="26" t="str">
        <f>IF(E18="","",E18)</f>
        <v>Vyplň údaj</v>
      </c>
      <c r="I92" s="119" t="s">
        <v>31</v>
      </c>
      <c r="J92" s="35" t="str">
        <f>E24</f>
        <v>Ing. Zdeněk Bláha</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J125</f>
        <v>0</v>
      </c>
      <c r="L96" s="37"/>
      <c r="AU96" s="18" t="s">
        <v>125</v>
      </c>
    </row>
    <row r="97" s="8" customFormat="1" ht="24.96" customHeight="1">
      <c r="B97" s="145"/>
      <c r="D97" s="146" t="s">
        <v>126</v>
      </c>
      <c r="E97" s="147"/>
      <c r="F97" s="147"/>
      <c r="G97" s="147"/>
      <c r="H97" s="147"/>
      <c r="I97" s="148"/>
      <c r="J97" s="149">
        <f>J126</f>
        <v>0</v>
      </c>
      <c r="L97" s="145"/>
    </row>
    <row r="98" s="9" customFormat="1" ht="19.92" customHeight="1">
      <c r="B98" s="150"/>
      <c r="D98" s="151" t="s">
        <v>127</v>
      </c>
      <c r="E98" s="152"/>
      <c r="F98" s="152"/>
      <c r="G98" s="152"/>
      <c r="H98" s="152"/>
      <c r="I98" s="153"/>
      <c r="J98" s="154">
        <f>J127</f>
        <v>0</v>
      </c>
      <c r="L98" s="150"/>
    </row>
    <row r="99" s="9" customFormat="1" ht="19.92" customHeight="1">
      <c r="B99" s="150"/>
      <c r="D99" s="151" t="s">
        <v>527</v>
      </c>
      <c r="E99" s="152"/>
      <c r="F99" s="152"/>
      <c r="G99" s="152"/>
      <c r="H99" s="152"/>
      <c r="I99" s="153"/>
      <c r="J99" s="154">
        <f>J245</f>
        <v>0</v>
      </c>
      <c r="L99" s="150"/>
    </row>
    <row r="100" s="9" customFormat="1" ht="19.92" customHeight="1">
      <c r="B100" s="150"/>
      <c r="D100" s="151" t="s">
        <v>129</v>
      </c>
      <c r="E100" s="152"/>
      <c r="F100" s="152"/>
      <c r="G100" s="152"/>
      <c r="H100" s="152"/>
      <c r="I100" s="153"/>
      <c r="J100" s="154">
        <f>J248</f>
        <v>0</v>
      </c>
      <c r="L100" s="150"/>
    </row>
    <row r="101" s="9" customFormat="1" ht="19.92" customHeight="1">
      <c r="B101" s="150"/>
      <c r="D101" s="151" t="s">
        <v>130</v>
      </c>
      <c r="E101" s="152"/>
      <c r="F101" s="152"/>
      <c r="G101" s="152"/>
      <c r="H101" s="152"/>
      <c r="I101" s="153"/>
      <c r="J101" s="154">
        <f>J274</f>
        <v>0</v>
      </c>
      <c r="L101" s="150"/>
    </row>
    <row r="102" s="9" customFormat="1" ht="19.92" customHeight="1">
      <c r="B102" s="150"/>
      <c r="D102" s="151" t="s">
        <v>528</v>
      </c>
      <c r="E102" s="152"/>
      <c r="F102" s="152"/>
      <c r="G102" s="152"/>
      <c r="H102" s="152"/>
      <c r="I102" s="153"/>
      <c r="J102" s="154">
        <f>J291</f>
        <v>0</v>
      </c>
      <c r="L102" s="150"/>
    </row>
    <row r="103" s="9" customFormat="1" ht="19.92" customHeight="1">
      <c r="B103" s="150"/>
      <c r="D103" s="151" t="s">
        <v>131</v>
      </c>
      <c r="E103" s="152"/>
      <c r="F103" s="152"/>
      <c r="G103" s="152"/>
      <c r="H103" s="152"/>
      <c r="I103" s="153"/>
      <c r="J103" s="154">
        <f>J349</f>
        <v>0</v>
      </c>
      <c r="L103" s="150"/>
    </row>
    <row r="104" s="9" customFormat="1" ht="19.92" customHeight="1">
      <c r="B104" s="150"/>
      <c r="D104" s="151" t="s">
        <v>132</v>
      </c>
      <c r="E104" s="152"/>
      <c r="F104" s="152"/>
      <c r="G104" s="152"/>
      <c r="H104" s="152"/>
      <c r="I104" s="153"/>
      <c r="J104" s="154">
        <f>J354</f>
        <v>0</v>
      </c>
      <c r="L104" s="150"/>
    </row>
    <row r="105" s="9" customFormat="1" ht="19.92" customHeight="1">
      <c r="B105" s="150"/>
      <c r="D105" s="151" t="s">
        <v>133</v>
      </c>
      <c r="E105" s="152"/>
      <c r="F105" s="152"/>
      <c r="G105" s="152"/>
      <c r="H105" s="152"/>
      <c r="I105" s="153"/>
      <c r="J105" s="154">
        <f>J373</f>
        <v>0</v>
      </c>
      <c r="L105" s="150"/>
    </row>
    <row r="106" s="1" customFormat="1" ht="21.84" customHeight="1">
      <c r="B106" s="37"/>
      <c r="I106" s="118"/>
      <c r="L106" s="37"/>
    </row>
    <row r="107" s="1" customFormat="1" ht="6.96" customHeight="1">
      <c r="B107" s="56"/>
      <c r="C107" s="57"/>
      <c r="D107" s="57"/>
      <c r="E107" s="57"/>
      <c r="F107" s="57"/>
      <c r="G107" s="57"/>
      <c r="H107" s="57"/>
      <c r="I107" s="139"/>
      <c r="J107" s="57"/>
      <c r="K107" s="57"/>
      <c r="L107" s="37"/>
    </row>
    <row r="111" s="1" customFormat="1" ht="6.96" customHeight="1">
      <c r="B111" s="58"/>
      <c r="C111" s="59"/>
      <c r="D111" s="59"/>
      <c r="E111" s="59"/>
      <c r="F111" s="59"/>
      <c r="G111" s="59"/>
      <c r="H111" s="59"/>
      <c r="I111" s="140"/>
      <c r="J111" s="59"/>
      <c r="K111" s="59"/>
      <c r="L111" s="37"/>
    </row>
    <row r="112" s="1" customFormat="1" ht="24.96" customHeight="1">
      <c r="B112" s="37"/>
      <c r="C112" s="22" t="s">
        <v>134</v>
      </c>
      <c r="I112" s="118"/>
      <c r="L112" s="37"/>
    </row>
    <row r="113" s="1" customFormat="1" ht="6.96" customHeight="1">
      <c r="B113" s="37"/>
      <c r="I113" s="118"/>
      <c r="L113" s="37"/>
    </row>
    <row r="114" s="1" customFormat="1" ht="12" customHeight="1">
      <c r="B114" s="37"/>
      <c r="C114" s="31" t="s">
        <v>16</v>
      </c>
      <c r="I114" s="118"/>
      <c r="L114" s="37"/>
    </row>
    <row r="115" s="1" customFormat="1" ht="16.5" customHeight="1">
      <c r="B115" s="37"/>
      <c r="E115" s="117" t="str">
        <f>E7</f>
        <v>III/18614 Třebomyslická ulice Horažďovice</v>
      </c>
      <c r="F115" s="31"/>
      <c r="G115" s="31"/>
      <c r="H115" s="31"/>
      <c r="I115" s="118"/>
      <c r="L115" s="37"/>
    </row>
    <row r="116" s="1" customFormat="1" ht="12" customHeight="1">
      <c r="B116" s="37"/>
      <c r="C116" s="31" t="s">
        <v>119</v>
      </c>
      <c r="I116" s="118"/>
      <c r="L116" s="37"/>
    </row>
    <row r="117" s="1" customFormat="1" ht="16.5" customHeight="1">
      <c r="B117" s="37"/>
      <c r="E117" s="63" t="str">
        <f>E9</f>
        <v>SO 310 - Jednotná kanalizace, stoka A-8 + A-8.2 - Třebomyslická ulice</v>
      </c>
      <c r="F117" s="1"/>
      <c r="G117" s="1"/>
      <c r="H117" s="1"/>
      <c r="I117" s="118"/>
      <c r="L117" s="37"/>
    </row>
    <row r="118" s="1" customFormat="1" ht="6.96" customHeight="1">
      <c r="B118" s="37"/>
      <c r="I118" s="118"/>
      <c r="L118" s="37"/>
    </row>
    <row r="119" s="1" customFormat="1" ht="12" customHeight="1">
      <c r="B119" s="37"/>
      <c r="C119" s="31" t="s">
        <v>20</v>
      </c>
      <c r="F119" s="26" t="str">
        <f>F12</f>
        <v>Horažďovice</v>
      </c>
      <c r="I119" s="119" t="s">
        <v>22</v>
      </c>
      <c r="J119" s="65" t="str">
        <f>IF(J12="","",J12)</f>
        <v>2. 7. 2019</v>
      </c>
      <c r="L119" s="37"/>
    </row>
    <row r="120" s="1" customFormat="1" ht="6.96" customHeight="1">
      <c r="B120" s="37"/>
      <c r="I120" s="118"/>
      <c r="L120" s="37"/>
    </row>
    <row r="121" s="1" customFormat="1" ht="15.15" customHeight="1">
      <c r="B121" s="37"/>
      <c r="C121" s="31" t="s">
        <v>24</v>
      </c>
      <c r="F121" s="26" t="str">
        <f>E15</f>
        <v>SÚSPK + Město Horažďovice</v>
      </c>
      <c r="I121" s="119" t="s">
        <v>29</v>
      </c>
      <c r="J121" s="35" t="str">
        <f>E21</f>
        <v>Ing. Zdeněk Bláha</v>
      </c>
      <c r="L121" s="37"/>
    </row>
    <row r="122" s="1" customFormat="1" ht="15.15" customHeight="1">
      <c r="B122" s="37"/>
      <c r="C122" s="31" t="s">
        <v>27</v>
      </c>
      <c r="F122" s="26" t="str">
        <f>IF(E18="","",E18)</f>
        <v>Vyplň údaj</v>
      </c>
      <c r="I122" s="119" t="s">
        <v>31</v>
      </c>
      <c r="J122" s="35" t="str">
        <f>E24</f>
        <v>Ing. Zdeněk Bláha</v>
      </c>
      <c r="L122" s="37"/>
    </row>
    <row r="123" s="1" customFormat="1" ht="10.32" customHeight="1">
      <c r="B123" s="37"/>
      <c r="I123" s="118"/>
      <c r="L123" s="37"/>
    </row>
    <row r="124" s="10" customFormat="1" ht="29.28" customHeight="1">
      <c r="B124" s="155"/>
      <c r="C124" s="156" t="s">
        <v>135</v>
      </c>
      <c r="D124" s="157" t="s">
        <v>58</v>
      </c>
      <c r="E124" s="157" t="s">
        <v>54</v>
      </c>
      <c r="F124" s="157" t="s">
        <v>55</v>
      </c>
      <c r="G124" s="157" t="s">
        <v>136</v>
      </c>
      <c r="H124" s="157" t="s">
        <v>137</v>
      </c>
      <c r="I124" s="158" t="s">
        <v>138</v>
      </c>
      <c r="J124" s="157" t="s">
        <v>123</v>
      </c>
      <c r="K124" s="159" t="s">
        <v>139</v>
      </c>
      <c r="L124" s="155"/>
      <c r="M124" s="82" t="s">
        <v>1</v>
      </c>
      <c r="N124" s="83" t="s">
        <v>37</v>
      </c>
      <c r="O124" s="83" t="s">
        <v>140</v>
      </c>
      <c r="P124" s="83" t="s">
        <v>141</v>
      </c>
      <c r="Q124" s="83" t="s">
        <v>142</v>
      </c>
      <c r="R124" s="83" t="s">
        <v>143</v>
      </c>
      <c r="S124" s="83" t="s">
        <v>144</v>
      </c>
      <c r="T124" s="84" t="s">
        <v>145</v>
      </c>
    </row>
    <row r="125" s="1" customFormat="1" ht="22.8" customHeight="1">
      <c r="B125" s="37"/>
      <c r="C125" s="87" t="s">
        <v>146</v>
      </c>
      <c r="I125" s="118"/>
      <c r="J125" s="160">
        <f>BK125</f>
        <v>0</v>
      </c>
      <c r="L125" s="37"/>
      <c r="M125" s="85"/>
      <c r="N125" s="69"/>
      <c r="O125" s="69"/>
      <c r="P125" s="161">
        <f>P126</f>
        <v>0</v>
      </c>
      <c r="Q125" s="69"/>
      <c r="R125" s="161">
        <f>R126</f>
        <v>556.44634497999994</v>
      </c>
      <c r="S125" s="69"/>
      <c r="T125" s="162">
        <f>T126</f>
        <v>68.811800000000005</v>
      </c>
      <c r="AT125" s="18" t="s">
        <v>72</v>
      </c>
      <c r="AU125" s="18" t="s">
        <v>125</v>
      </c>
      <c r="BK125" s="163">
        <f>BK126</f>
        <v>0</v>
      </c>
    </row>
    <row r="126" s="11" customFormat="1" ht="25.92" customHeight="1">
      <c r="B126" s="164"/>
      <c r="D126" s="165" t="s">
        <v>72</v>
      </c>
      <c r="E126" s="166" t="s">
        <v>147</v>
      </c>
      <c r="F126" s="166" t="s">
        <v>148</v>
      </c>
      <c r="I126" s="167"/>
      <c r="J126" s="168">
        <f>BK126</f>
        <v>0</v>
      </c>
      <c r="L126" s="164"/>
      <c r="M126" s="169"/>
      <c r="N126" s="170"/>
      <c r="O126" s="170"/>
      <c r="P126" s="171">
        <f>P127+P245+P248+P274+P291+P349+P354+P373</f>
        <v>0</v>
      </c>
      <c r="Q126" s="170"/>
      <c r="R126" s="171">
        <f>R127+R245+R248+R274+R291+R349+R354+R373</f>
        <v>556.44634497999994</v>
      </c>
      <c r="S126" s="170"/>
      <c r="T126" s="172">
        <f>T127+T245+T248+T274+T291+T349+T354+T373</f>
        <v>68.811800000000005</v>
      </c>
      <c r="AR126" s="165" t="s">
        <v>81</v>
      </c>
      <c r="AT126" s="173" t="s">
        <v>72</v>
      </c>
      <c r="AU126" s="173" t="s">
        <v>73</v>
      </c>
      <c r="AY126" s="165" t="s">
        <v>149</v>
      </c>
      <c r="BK126" s="174">
        <f>BK127+BK245+BK248+BK274+BK291+BK349+BK354+BK373</f>
        <v>0</v>
      </c>
    </row>
    <row r="127" s="11" customFormat="1" ht="22.8" customHeight="1">
      <c r="B127" s="164"/>
      <c r="D127" s="165" t="s">
        <v>72</v>
      </c>
      <c r="E127" s="175" t="s">
        <v>81</v>
      </c>
      <c r="F127" s="175" t="s">
        <v>150</v>
      </c>
      <c r="I127" s="167"/>
      <c r="J127" s="176">
        <f>BK127</f>
        <v>0</v>
      </c>
      <c r="L127" s="164"/>
      <c r="M127" s="169"/>
      <c r="N127" s="170"/>
      <c r="O127" s="170"/>
      <c r="P127" s="171">
        <f>SUM(P128:P244)</f>
        <v>0</v>
      </c>
      <c r="Q127" s="170"/>
      <c r="R127" s="171">
        <f>SUM(R128:R244)</f>
        <v>503.92732999999998</v>
      </c>
      <c r="S127" s="170"/>
      <c r="T127" s="172">
        <f>SUM(T128:T244)</f>
        <v>66.4118</v>
      </c>
      <c r="AR127" s="165" t="s">
        <v>81</v>
      </c>
      <c r="AT127" s="173" t="s">
        <v>72</v>
      </c>
      <c r="AU127" s="173" t="s">
        <v>81</v>
      </c>
      <c r="AY127" s="165" t="s">
        <v>149</v>
      </c>
      <c r="BK127" s="174">
        <f>SUM(BK128:BK244)</f>
        <v>0</v>
      </c>
    </row>
    <row r="128" s="1" customFormat="1" ht="60" customHeight="1">
      <c r="B128" s="177"/>
      <c r="C128" s="178" t="s">
        <v>81</v>
      </c>
      <c r="D128" s="178" t="s">
        <v>151</v>
      </c>
      <c r="E128" s="179" t="s">
        <v>529</v>
      </c>
      <c r="F128" s="180" t="s">
        <v>530</v>
      </c>
      <c r="G128" s="181" t="s">
        <v>154</v>
      </c>
      <c r="H128" s="182">
        <v>62.299999999999997</v>
      </c>
      <c r="I128" s="183"/>
      <c r="J128" s="184">
        <f>ROUND(I128*H128,2)</f>
        <v>0</v>
      </c>
      <c r="K128" s="180" t="s">
        <v>531</v>
      </c>
      <c r="L128" s="37"/>
      <c r="M128" s="185" t="s">
        <v>1</v>
      </c>
      <c r="N128" s="186" t="s">
        <v>38</v>
      </c>
      <c r="O128" s="73"/>
      <c r="P128" s="187">
        <f>O128*H128</f>
        <v>0</v>
      </c>
      <c r="Q128" s="187">
        <v>0</v>
      </c>
      <c r="R128" s="187">
        <f>Q128*H128</f>
        <v>0</v>
      </c>
      <c r="S128" s="187">
        <v>0.75</v>
      </c>
      <c r="T128" s="188">
        <f>S128*H128</f>
        <v>46.724999999999994</v>
      </c>
      <c r="AR128" s="189" t="s">
        <v>156</v>
      </c>
      <c r="AT128" s="189" t="s">
        <v>151</v>
      </c>
      <c r="AU128" s="189" t="s">
        <v>83</v>
      </c>
      <c r="AY128" s="18" t="s">
        <v>149</v>
      </c>
      <c r="BE128" s="190">
        <f>IF(N128="základní",J128,0)</f>
        <v>0</v>
      </c>
      <c r="BF128" s="190">
        <f>IF(N128="snížená",J128,0)</f>
        <v>0</v>
      </c>
      <c r="BG128" s="190">
        <f>IF(N128="zákl. přenesená",J128,0)</f>
        <v>0</v>
      </c>
      <c r="BH128" s="190">
        <f>IF(N128="sníž. přenesená",J128,0)</f>
        <v>0</v>
      </c>
      <c r="BI128" s="190">
        <f>IF(N128="nulová",J128,0)</f>
        <v>0</v>
      </c>
      <c r="BJ128" s="18" t="s">
        <v>81</v>
      </c>
      <c r="BK128" s="190">
        <f>ROUND(I128*H128,2)</f>
        <v>0</v>
      </c>
      <c r="BL128" s="18" t="s">
        <v>156</v>
      </c>
      <c r="BM128" s="189" t="s">
        <v>532</v>
      </c>
    </row>
    <row r="129" s="12" customFormat="1">
      <c r="B129" s="194"/>
      <c r="D129" s="191" t="s">
        <v>160</v>
      </c>
      <c r="E129" s="195" t="s">
        <v>1</v>
      </c>
      <c r="F129" s="196" t="s">
        <v>533</v>
      </c>
      <c r="H129" s="197">
        <v>56.759999999999998</v>
      </c>
      <c r="I129" s="198"/>
      <c r="L129" s="194"/>
      <c r="M129" s="199"/>
      <c r="N129" s="200"/>
      <c r="O129" s="200"/>
      <c r="P129" s="200"/>
      <c r="Q129" s="200"/>
      <c r="R129" s="200"/>
      <c r="S129" s="200"/>
      <c r="T129" s="201"/>
      <c r="AT129" s="195" t="s">
        <v>160</v>
      </c>
      <c r="AU129" s="195" t="s">
        <v>83</v>
      </c>
      <c r="AV129" s="12" t="s">
        <v>83</v>
      </c>
      <c r="AW129" s="12" t="s">
        <v>30</v>
      </c>
      <c r="AX129" s="12" t="s">
        <v>73</v>
      </c>
      <c r="AY129" s="195" t="s">
        <v>149</v>
      </c>
    </row>
    <row r="130" s="12" customFormat="1">
      <c r="B130" s="194"/>
      <c r="D130" s="191" t="s">
        <v>160</v>
      </c>
      <c r="E130" s="195" t="s">
        <v>1</v>
      </c>
      <c r="F130" s="196" t="s">
        <v>534</v>
      </c>
      <c r="H130" s="197">
        <v>5.5650000000000004</v>
      </c>
      <c r="I130" s="198"/>
      <c r="L130" s="194"/>
      <c r="M130" s="199"/>
      <c r="N130" s="200"/>
      <c r="O130" s="200"/>
      <c r="P130" s="200"/>
      <c r="Q130" s="200"/>
      <c r="R130" s="200"/>
      <c r="S130" s="200"/>
      <c r="T130" s="201"/>
      <c r="AT130" s="195" t="s">
        <v>160</v>
      </c>
      <c r="AU130" s="195" t="s">
        <v>83</v>
      </c>
      <c r="AV130" s="12" t="s">
        <v>83</v>
      </c>
      <c r="AW130" s="12" t="s">
        <v>30</v>
      </c>
      <c r="AX130" s="12" t="s">
        <v>73</v>
      </c>
      <c r="AY130" s="195" t="s">
        <v>149</v>
      </c>
    </row>
    <row r="131" s="13" customFormat="1">
      <c r="B131" s="202"/>
      <c r="D131" s="191" t="s">
        <v>160</v>
      </c>
      <c r="E131" s="203" t="s">
        <v>1</v>
      </c>
      <c r="F131" s="204" t="s">
        <v>187</v>
      </c>
      <c r="H131" s="205">
        <v>62.324999999999996</v>
      </c>
      <c r="I131" s="206"/>
      <c r="L131" s="202"/>
      <c r="M131" s="207"/>
      <c r="N131" s="208"/>
      <c r="O131" s="208"/>
      <c r="P131" s="208"/>
      <c r="Q131" s="208"/>
      <c r="R131" s="208"/>
      <c r="S131" s="208"/>
      <c r="T131" s="209"/>
      <c r="AT131" s="203" t="s">
        <v>160</v>
      </c>
      <c r="AU131" s="203" t="s">
        <v>83</v>
      </c>
      <c r="AV131" s="13" t="s">
        <v>156</v>
      </c>
      <c r="AW131" s="13" t="s">
        <v>30</v>
      </c>
      <c r="AX131" s="13" t="s">
        <v>73</v>
      </c>
      <c r="AY131" s="203" t="s">
        <v>149</v>
      </c>
    </row>
    <row r="132" s="12" customFormat="1">
      <c r="B132" s="194"/>
      <c r="D132" s="191" t="s">
        <v>160</v>
      </c>
      <c r="E132" s="195" t="s">
        <v>1</v>
      </c>
      <c r="F132" s="196" t="s">
        <v>535</v>
      </c>
      <c r="H132" s="197">
        <v>62.299999999999997</v>
      </c>
      <c r="I132" s="198"/>
      <c r="L132" s="194"/>
      <c r="M132" s="199"/>
      <c r="N132" s="200"/>
      <c r="O132" s="200"/>
      <c r="P132" s="200"/>
      <c r="Q132" s="200"/>
      <c r="R132" s="200"/>
      <c r="S132" s="200"/>
      <c r="T132" s="201"/>
      <c r="AT132" s="195" t="s">
        <v>160</v>
      </c>
      <c r="AU132" s="195" t="s">
        <v>83</v>
      </c>
      <c r="AV132" s="12" t="s">
        <v>83</v>
      </c>
      <c r="AW132" s="12" t="s">
        <v>30</v>
      </c>
      <c r="AX132" s="12" t="s">
        <v>81</v>
      </c>
      <c r="AY132" s="195" t="s">
        <v>149</v>
      </c>
    </row>
    <row r="133" s="1" customFormat="1" ht="60" customHeight="1">
      <c r="B133" s="177"/>
      <c r="C133" s="178" t="s">
        <v>83</v>
      </c>
      <c r="D133" s="178" t="s">
        <v>151</v>
      </c>
      <c r="E133" s="179" t="s">
        <v>536</v>
      </c>
      <c r="F133" s="180" t="s">
        <v>537</v>
      </c>
      <c r="G133" s="181" t="s">
        <v>154</v>
      </c>
      <c r="H133" s="182">
        <v>62.299999999999997</v>
      </c>
      <c r="I133" s="183"/>
      <c r="J133" s="184">
        <f>ROUND(I133*H133,2)</f>
        <v>0</v>
      </c>
      <c r="K133" s="180" t="s">
        <v>531</v>
      </c>
      <c r="L133" s="37"/>
      <c r="M133" s="185" t="s">
        <v>1</v>
      </c>
      <c r="N133" s="186" t="s">
        <v>38</v>
      </c>
      <c r="O133" s="73"/>
      <c r="P133" s="187">
        <f>O133*H133</f>
        <v>0</v>
      </c>
      <c r="Q133" s="187">
        <v>0</v>
      </c>
      <c r="R133" s="187">
        <f>Q133*H133</f>
        <v>0</v>
      </c>
      <c r="S133" s="187">
        <v>0.316</v>
      </c>
      <c r="T133" s="188">
        <f>S133*H133</f>
        <v>19.686799999999998</v>
      </c>
      <c r="AR133" s="189" t="s">
        <v>156</v>
      </c>
      <c r="AT133" s="189" t="s">
        <v>151</v>
      </c>
      <c r="AU133" s="189" t="s">
        <v>83</v>
      </c>
      <c r="AY133" s="18" t="s">
        <v>149</v>
      </c>
      <c r="BE133" s="190">
        <f>IF(N133="základní",J133,0)</f>
        <v>0</v>
      </c>
      <c r="BF133" s="190">
        <f>IF(N133="snížená",J133,0)</f>
        <v>0</v>
      </c>
      <c r="BG133" s="190">
        <f>IF(N133="zákl. přenesená",J133,0)</f>
        <v>0</v>
      </c>
      <c r="BH133" s="190">
        <f>IF(N133="sníž. přenesená",J133,0)</f>
        <v>0</v>
      </c>
      <c r="BI133" s="190">
        <f>IF(N133="nulová",J133,0)</f>
        <v>0</v>
      </c>
      <c r="BJ133" s="18" t="s">
        <v>81</v>
      </c>
      <c r="BK133" s="190">
        <f>ROUND(I133*H133,2)</f>
        <v>0</v>
      </c>
      <c r="BL133" s="18" t="s">
        <v>156</v>
      </c>
      <c r="BM133" s="189" t="s">
        <v>538</v>
      </c>
    </row>
    <row r="134" s="12" customFormat="1">
      <c r="B134" s="194"/>
      <c r="D134" s="191" t="s">
        <v>160</v>
      </c>
      <c r="E134" s="195" t="s">
        <v>1</v>
      </c>
      <c r="F134" s="196" t="s">
        <v>533</v>
      </c>
      <c r="H134" s="197">
        <v>56.759999999999998</v>
      </c>
      <c r="I134" s="198"/>
      <c r="L134" s="194"/>
      <c r="M134" s="199"/>
      <c r="N134" s="200"/>
      <c r="O134" s="200"/>
      <c r="P134" s="200"/>
      <c r="Q134" s="200"/>
      <c r="R134" s="200"/>
      <c r="S134" s="200"/>
      <c r="T134" s="201"/>
      <c r="AT134" s="195" t="s">
        <v>160</v>
      </c>
      <c r="AU134" s="195" t="s">
        <v>83</v>
      </c>
      <c r="AV134" s="12" t="s">
        <v>83</v>
      </c>
      <c r="AW134" s="12" t="s">
        <v>30</v>
      </c>
      <c r="AX134" s="12" t="s">
        <v>73</v>
      </c>
      <c r="AY134" s="195" t="s">
        <v>149</v>
      </c>
    </row>
    <row r="135" s="12" customFormat="1">
      <c r="B135" s="194"/>
      <c r="D135" s="191" t="s">
        <v>160</v>
      </c>
      <c r="E135" s="195" t="s">
        <v>1</v>
      </c>
      <c r="F135" s="196" t="s">
        <v>534</v>
      </c>
      <c r="H135" s="197">
        <v>5.5650000000000004</v>
      </c>
      <c r="I135" s="198"/>
      <c r="L135" s="194"/>
      <c r="M135" s="199"/>
      <c r="N135" s="200"/>
      <c r="O135" s="200"/>
      <c r="P135" s="200"/>
      <c r="Q135" s="200"/>
      <c r="R135" s="200"/>
      <c r="S135" s="200"/>
      <c r="T135" s="201"/>
      <c r="AT135" s="195" t="s">
        <v>160</v>
      </c>
      <c r="AU135" s="195" t="s">
        <v>83</v>
      </c>
      <c r="AV135" s="12" t="s">
        <v>83</v>
      </c>
      <c r="AW135" s="12" t="s">
        <v>30</v>
      </c>
      <c r="AX135" s="12" t="s">
        <v>73</v>
      </c>
      <c r="AY135" s="195" t="s">
        <v>149</v>
      </c>
    </row>
    <row r="136" s="13" customFormat="1">
      <c r="B136" s="202"/>
      <c r="D136" s="191" t="s">
        <v>160</v>
      </c>
      <c r="E136" s="203" t="s">
        <v>1</v>
      </c>
      <c r="F136" s="204" t="s">
        <v>187</v>
      </c>
      <c r="H136" s="205">
        <v>62.324999999999996</v>
      </c>
      <c r="I136" s="206"/>
      <c r="L136" s="202"/>
      <c r="M136" s="207"/>
      <c r="N136" s="208"/>
      <c r="O136" s="208"/>
      <c r="P136" s="208"/>
      <c r="Q136" s="208"/>
      <c r="R136" s="208"/>
      <c r="S136" s="208"/>
      <c r="T136" s="209"/>
      <c r="AT136" s="203" t="s">
        <v>160</v>
      </c>
      <c r="AU136" s="203" t="s">
        <v>83</v>
      </c>
      <c r="AV136" s="13" t="s">
        <v>156</v>
      </c>
      <c r="AW136" s="13" t="s">
        <v>30</v>
      </c>
      <c r="AX136" s="13" t="s">
        <v>73</v>
      </c>
      <c r="AY136" s="203" t="s">
        <v>149</v>
      </c>
    </row>
    <row r="137" s="12" customFormat="1">
      <c r="B137" s="194"/>
      <c r="D137" s="191" t="s">
        <v>160</v>
      </c>
      <c r="E137" s="195" t="s">
        <v>1</v>
      </c>
      <c r="F137" s="196" t="s">
        <v>535</v>
      </c>
      <c r="H137" s="197">
        <v>62.299999999999997</v>
      </c>
      <c r="I137" s="198"/>
      <c r="L137" s="194"/>
      <c r="M137" s="199"/>
      <c r="N137" s="200"/>
      <c r="O137" s="200"/>
      <c r="P137" s="200"/>
      <c r="Q137" s="200"/>
      <c r="R137" s="200"/>
      <c r="S137" s="200"/>
      <c r="T137" s="201"/>
      <c r="AT137" s="195" t="s">
        <v>160</v>
      </c>
      <c r="AU137" s="195" t="s">
        <v>83</v>
      </c>
      <c r="AV137" s="12" t="s">
        <v>83</v>
      </c>
      <c r="AW137" s="12" t="s">
        <v>30</v>
      </c>
      <c r="AX137" s="12" t="s">
        <v>81</v>
      </c>
      <c r="AY137" s="195" t="s">
        <v>149</v>
      </c>
    </row>
    <row r="138" s="1" customFormat="1" ht="24" customHeight="1">
      <c r="B138" s="177"/>
      <c r="C138" s="178" t="s">
        <v>167</v>
      </c>
      <c r="D138" s="178" t="s">
        <v>151</v>
      </c>
      <c r="E138" s="179" t="s">
        <v>539</v>
      </c>
      <c r="F138" s="180" t="s">
        <v>540</v>
      </c>
      <c r="G138" s="181" t="s">
        <v>541</v>
      </c>
      <c r="H138" s="182">
        <v>800</v>
      </c>
      <c r="I138" s="183"/>
      <c r="J138" s="184">
        <f>ROUND(I138*H138,2)</f>
        <v>0</v>
      </c>
      <c r="K138" s="180" t="s">
        <v>531</v>
      </c>
      <c r="L138" s="37"/>
      <c r="M138" s="185" t="s">
        <v>1</v>
      </c>
      <c r="N138" s="186" t="s">
        <v>38</v>
      </c>
      <c r="O138" s="73"/>
      <c r="P138" s="187">
        <f>O138*H138</f>
        <v>0</v>
      </c>
      <c r="Q138" s="187">
        <v>0</v>
      </c>
      <c r="R138" s="187">
        <f>Q138*H138</f>
        <v>0</v>
      </c>
      <c r="S138" s="187">
        <v>0</v>
      </c>
      <c r="T138" s="188">
        <f>S138*H138</f>
        <v>0</v>
      </c>
      <c r="AR138" s="189" t="s">
        <v>156</v>
      </c>
      <c r="AT138" s="189" t="s">
        <v>151</v>
      </c>
      <c r="AU138" s="189" t="s">
        <v>83</v>
      </c>
      <c r="AY138" s="18" t="s">
        <v>149</v>
      </c>
      <c r="BE138" s="190">
        <f>IF(N138="základní",J138,0)</f>
        <v>0</v>
      </c>
      <c r="BF138" s="190">
        <f>IF(N138="snížená",J138,0)</f>
        <v>0</v>
      </c>
      <c r="BG138" s="190">
        <f>IF(N138="zákl. přenesená",J138,0)</f>
        <v>0</v>
      </c>
      <c r="BH138" s="190">
        <f>IF(N138="sníž. přenesená",J138,0)</f>
        <v>0</v>
      </c>
      <c r="BI138" s="190">
        <f>IF(N138="nulová",J138,0)</f>
        <v>0</v>
      </c>
      <c r="BJ138" s="18" t="s">
        <v>81</v>
      </c>
      <c r="BK138" s="190">
        <f>ROUND(I138*H138,2)</f>
        <v>0</v>
      </c>
      <c r="BL138" s="18" t="s">
        <v>156</v>
      </c>
      <c r="BM138" s="189" t="s">
        <v>542</v>
      </c>
    </row>
    <row r="139" s="12" customFormat="1">
      <c r="B139" s="194"/>
      <c r="D139" s="191" t="s">
        <v>160</v>
      </c>
      <c r="E139" s="195" t="s">
        <v>1</v>
      </c>
      <c r="F139" s="196" t="s">
        <v>543</v>
      </c>
      <c r="H139" s="197">
        <v>800</v>
      </c>
      <c r="I139" s="198"/>
      <c r="L139" s="194"/>
      <c r="M139" s="199"/>
      <c r="N139" s="200"/>
      <c r="O139" s="200"/>
      <c r="P139" s="200"/>
      <c r="Q139" s="200"/>
      <c r="R139" s="200"/>
      <c r="S139" s="200"/>
      <c r="T139" s="201"/>
      <c r="AT139" s="195" t="s">
        <v>160</v>
      </c>
      <c r="AU139" s="195" t="s">
        <v>83</v>
      </c>
      <c r="AV139" s="12" t="s">
        <v>83</v>
      </c>
      <c r="AW139" s="12" t="s">
        <v>30</v>
      </c>
      <c r="AX139" s="12" t="s">
        <v>81</v>
      </c>
      <c r="AY139" s="195" t="s">
        <v>149</v>
      </c>
    </row>
    <row r="140" s="1" customFormat="1" ht="36" customHeight="1">
      <c r="B140" s="177"/>
      <c r="C140" s="178" t="s">
        <v>156</v>
      </c>
      <c r="D140" s="178" t="s">
        <v>151</v>
      </c>
      <c r="E140" s="179" t="s">
        <v>544</v>
      </c>
      <c r="F140" s="180" t="s">
        <v>545</v>
      </c>
      <c r="G140" s="181" t="s">
        <v>546</v>
      </c>
      <c r="H140" s="182">
        <v>100</v>
      </c>
      <c r="I140" s="183"/>
      <c r="J140" s="184">
        <f>ROUND(I140*H140,2)</f>
        <v>0</v>
      </c>
      <c r="K140" s="180" t="s">
        <v>531</v>
      </c>
      <c r="L140" s="37"/>
      <c r="M140" s="185" t="s">
        <v>1</v>
      </c>
      <c r="N140" s="186" t="s">
        <v>38</v>
      </c>
      <c r="O140" s="73"/>
      <c r="P140" s="187">
        <f>O140*H140</f>
        <v>0</v>
      </c>
      <c r="Q140" s="187">
        <v>0</v>
      </c>
      <c r="R140" s="187">
        <f>Q140*H140</f>
        <v>0</v>
      </c>
      <c r="S140" s="187">
        <v>0</v>
      </c>
      <c r="T140" s="188">
        <f>S140*H140</f>
        <v>0</v>
      </c>
      <c r="AR140" s="189" t="s">
        <v>156</v>
      </c>
      <c r="AT140" s="189" t="s">
        <v>151</v>
      </c>
      <c r="AU140" s="189" t="s">
        <v>83</v>
      </c>
      <c r="AY140" s="18" t="s">
        <v>149</v>
      </c>
      <c r="BE140" s="190">
        <f>IF(N140="základní",J140,0)</f>
        <v>0</v>
      </c>
      <c r="BF140" s="190">
        <f>IF(N140="snížená",J140,0)</f>
        <v>0</v>
      </c>
      <c r="BG140" s="190">
        <f>IF(N140="zákl. přenesená",J140,0)</f>
        <v>0</v>
      </c>
      <c r="BH140" s="190">
        <f>IF(N140="sníž. přenesená",J140,0)</f>
        <v>0</v>
      </c>
      <c r="BI140" s="190">
        <f>IF(N140="nulová",J140,0)</f>
        <v>0</v>
      </c>
      <c r="BJ140" s="18" t="s">
        <v>81</v>
      </c>
      <c r="BK140" s="190">
        <f>ROUND(I140*H140,2)</f>
        <v>0</v>
      </c>
      <c r="BL140" s="18" t="s">
        <v>156</v>
      </c>
      <c r="BM140" s="189" t="s">
        <v>547</v>
      </c>
    </row>
    <row r="141" s="12" customFormat="1">
      <c r="B141" s="194"/>
      <c r="D141" s="191" t="s">
        <v>160</v>
      </c>
      <c r="E141" s="195" t="s">
        <v>1</v>
      </c>
      <c r="F141" s="196" t="s">
        <v>548</v>
      </c>
      <c r="H141" s="197">
        <v>100</v>
      </c>
      <c r="I141" s="198"/>
      <c r="L141" s="194"/>
      <c r="M141" s="199"/>
      <c r="N141" s="200"/>
      <c r="O141" s="200"/>
      <c r="P141" s="200"/>
      <c r="Q141" s="200"/>
      <c r="R141" s="200"/>
      <c r="S141" s="200"/>
      <c r="T141" s="201"/>
      <c r="AT141" s="195" t="s">
        <v>160</v>
      </c>
      <c r="AU141" s="195" t="s">
        <v>83</v>
      </c>
      <c r="AV141" s="12" t="s">
        <v>83</v>
      </c>
      <c r="AW141" s="12" t="s">
        <v>30</v>
      </c>
      <c r="AX141" s="12" t="s">
        <v>81</v>
      </c>
      <c r="AY141" s="195" t="s">
        <v>149</v>
      </c>
    </row>
    <row r="142" s="1" customFormat="1" ht="84" customHeight="1">
      <c r="B142" s="177"/>
      <c r="C142" s="178" t="s">
        <v>178</v>
      </c>
      <c r="D142" s="178" t="s">
        <v>151</v>
      </c>
      <c r="E142" s="179" t="s">
        <v>549</v>
      </c>
      <c r="F142" s="180" t="s">
        <v>550</v>
      </c>
      <c r="G142" s="181" t="s">
        <v>281</v>
      </c>
      <c r="H142" s="182">
        <v>6.5999999999999996</v>
      </c>
      <c r="I142" s="183"/>
      <c r="J142" s="184">
        <f>ROUND(I142*H142,2)</f>
        <v>0</v>
      </c>
      <c r="K142" s="180" t="s">
        <v>531</v>
      </c>
      <c r="L142" s="37"/>
      <c r="M142" s="185" t="s">
        <v>1</v>
      </c>
      <c r="N142" s="186" t="s">
        <v>38</v>
      </c>
      <c r="O142" s="73"/>
      <c r="P142" s="187">
        <f>O142*H142</f>
        <v>0</v>
      </c>
      <c r="Q142" s="187">
        <v>0.036900000000000002</v>
      </c>
      <c r="R142" s="187">
        <f>Q142*H142</f>
        <v>0.24354000000000001</v>
      </c>
      <c r="S142" s="187">
        <v>0</v>
      </c>
      <c r="T142" s="188">
        <f>S142*H142</f>
        <v>0</v>
      </c>
      <c r="AR142" s="189" t="s">
        <v>156</v>
      </c>
      <c r="AT142" s="189" t="s">
        <v>151</v>
      </c>
      <c r="AU142" s="189" t="s">
        <v>83</v>
      </c>
      <c r="AY142" s="18" t="s">
        <v>149</v>
      </c>
      <c r="BE142" s="190">
        <f>IF(N142="základní",J142,0)</f>
        <v>0</v>
      </c>
      <c r="BF142" s="190">
        <f>IF(N142="snížená",J142,0)</f>
        <v>0</v>
      </c>
      <c r="BG142" s="190">
        <f>IF(N142="zákl. přenesená",J142,0)</f>
        <v>0</v>
      </c>
      <c r="BH142" s="190">
        <f>IF(N142="sníž. přenesená",J142,0)</f>
        <v>0</v>
      </c>
      <c r="BI142" s="190">
        <f>IF(N142="nulová",J142,0)</f>
        <v>0</v>
      </c>
      <c r="BJ142" s="18" t="s">
        <v>81</v>
      </c>
      <c r="BK142" s="190">
        <f>ROUND(I142*H142,2)</f>
        <v>0</v>
      </c>
      <c r="BL142" s="18" t="s">
        <v>156</v>
      </c>
      <c r="BM142" s="189" t="s">
        <v>551</v>
      </c>
    </row>
    <row r="143" s="12" customFormat="1">
      <c r="B143" s="194"/>
      <c r="D143" s="191" t="s">
        <v>160</v>
      </c>
      <c r="E143" s="195" t="s">
        <v>1</v>
      </c>
      <c r="F143" s="196" t="s">
        <v>552</v>
      </c>
      <c r="H143" s="197">
        <v>6.5999999999999996</v>
      </c>
      <c r="I143" s="198"/>
      <c r="L143" s="194"/>
      <c r="M143" s="199"/>
      <c r="N143" s="200"/>
      <c r="O143" s="200"/>
      <c r="P143" s="200"/>
      <c r="Q143" s="200"/>
      <c r="R143" s="200"/>
      <c r="S143" s="200"/>
      <c r="T143" s="201"/>
      <c r="AT143" s="195" t="s">
        <v>160</v>
      </c>
      <c r="AU143" s="195" t="s">
        <v>83</v>
      </c>
      <c r="AV143" s="12" t="s">
        <v>83</v>
      </c>
      <c r="AW143" s="12" t="s">
        <v>30</v>
      </c>
      <c r="AX143" s="12" t="s">
        <v>81</v>
      </c>
      <c r="AY143" s="195" t="s">
        <v>149</v>
      </c>
    </row>
    <row r="144" s="1" customFormat="1" ht="36" customHeight="1">
      <c r="B144" s="177"/>
      <c r="C144" s="178" t="s">
        <v>188</v>
      </c>
      <c r="D144" s="178" t="s">
        <v>151</v>
      </c>
      <c r="E144" s="179" t="s">
        <v>553</v>
      </c>
      <c r="F144" s="180" t="s">
        <v>554</v>
      </c>
      <c r="G144" s="181" t="s">
        <v>281</v>
      </c>
      <c r="H144" s="182">
        <v>16</v>
      </c>
      <c r="I144" s="183"/>
      <c r="J144" s="184">
        <f>ROUND(I144*H144,2)</f>
        <v>0</v>
      </c>
      <c r="K144" s="180" t="s">
        <v>531</v>
      </c>
      <c r="L144" s="37"/>
      <c r="M144" s="185" t="s">
        <v>1</v>
      </c>
      <c r="N144" s="186" t="s">
        <v>38</v>
      </c>
      <c r="O144" s="73"/>
      <c r="P144" s="187">
        <f>O144*H144</f>
        <v>0</v>
      </c>
      <c r="Q144" s="187">
        <v>0.00029999999999999997</v>
      </c>
      <c r="R144" s="187">
        <f>Q144*H144</f>
        <v>0.0047999999999999996</v>
      </c>
      <c r="S144" s="187">
        <v>0</v>
      </c>
      <c r="T144" s="188">
        <f>S144*H144</f>
        <v>0</v>
      </c>
      <c r="AR144" s="189" t="s">
        <v>156</v>
      </c>
      <c r="AT144" s="189" t="s">
        <v>151</v>
      </c>
      <c r="AU144" s="189" t="s">
        <v>83</v>
      </c>
      <c r="AY144" s="18" t="s">
        <v>149</v>
      </c>
      <c r="BE144" s="190">
        <f>IF(N144="základní",J144,0)</f>
        <v>0</v>
      </c>
      <c r="BF144" s="190">
        <f>IF(N144="snížená",J144,0)</f>
        <v>0</v>
      </c>
      <c r="BG144" s="190">
        <f>IF(N144="zákl. přenesená",J144,0)</f>
        <v>0</v>
      </c>
      <c r="BH144" s="190">
        <f>IF(N144="sníž. přenesená",J144,0)</f>
        <v>0</v>
      </c>
      <c r="BI144" s="190">
        <f>IF(N144="nulová",J144,0)</f>
        <v>0</v>
      </c>
      <c r="BJ144" s="18" t="s">
        <v>81</v>
      </c>
      <c r="BK144" s="190">
        <f>ROUND(I144*H144,2)</f>
        <v>0</v>
      </c>
      <c r="BL144" s="18" t="s">
        <v>156</v>
      </c>
      <c r="BM144" s="189" t="s">
        <v>555</v>
      </c>
    </row>
    <row r="145" s="12" customFormat="1">
      <c r="B145" s="194"/>
      <c r="D145" s="191" t="s">
        <v>160</v>
      </c>
      <c r="E145" s="195" t="s">
        <v>1</v>
      </c>
      <c r="F145" s="196" t="s">
        <v>556</v>
      </c>
      <c r="H145" s="197">
        <v>16</v>
      </c>
      <c r="I145" s="198"/>
      <c r="L145" s="194"/>
      <c r="M145" s="199"/>
      <c r="N145" s="200"/>
      <c r="O145" s="200"/>
      <c r="P145" s="200"/>
      <c r="Q145" s="200"/>
      <c r="R145" s="200"/>
      <c r="S145" s="200"/>
      <c r="T145" s="201"/>
      <c r="AT145" s="195" t="s">
        <v>160</v>
      </c>
      <c r="AU145" s="195" t="s">
        <v>83</v>
      </c>
      <c r="AV145" s="12" t="s">
        <v>83</v>
      </c>
      <c r="AW145" s="12" t="s">
        <v>30</v>
      </c>
      <c r="AX145" s="12" t="s">
        <v>81</v>
      </c>
      <c r="AY145" s="195" t="s">
        <v>149</v>
      </c>
    </row>
    <row r="146" s="1" customFormat="1" ht="36" customHeight="1">
      <c r="B146" s="177"/>
      <c r="C146" s="178" t="s">
        <v>193</v>
      </c>
      <c r="D146" s="178" t="s">
        <v>151</v>
      </c>
      <c r="E146" s="179" t="s">
        <v>557</v>
      </c>
      <c r="F146" s="180" t="s">
        <v>558</v>
      </c>
      <c r="G146" s="181" t="s">
        <v>281</v>
      </c>
      <c r="H146" s="182">
        <v>16</v>
      </c>
      <c r="I146" s="183"/>
      <c r="J146" s="184">
        <f>ROUND(I146*H146,2)</f>
        <v>0</v>
      </c>
      <c r="K146" s="180" t="s">
        <v>531</v>
      </c>
      <c r="L146" s="37"/>
      <c r="M146" s="185" t="s">
        <v>1</v>
      </c>
      <c r="N146" s="186" t="s">
        <v>38</v>
      </c>
      <c r="O146" s="73"/>
      <c r="P146" s="187">
        <f>O146*H146</f>
        <v>0</v>
      </c>
      <c r="Q146" s="187">
        <v>0</v>
      </c>
      <c r="R146" s="187">
        <f>Q146*H146</f>
        <v>0</v>
      </c>
      <c r="S146" s="187">
        <v>0</v>
      </c>
      <c r="T146" s="188">
        <f>S146*H146</f>
        <v>0</v>
      </c>
      <c r="AR146" s="189" t="s">
        <v>156</v>
      </c>
      <c r="AT146" s="189" t="s">
        <v>151</v>
      </c>
      <c r="AU146" s="189" t="s">
        <v>83</v>
      </c>
      <c r="AY146" s="18" t="s">
        <v>149</v>
      </c>
      <c r="BE146" s="190">
        <f>IF(N146="základní",J146,0)</f>
        <v>0</v>
      </c>
      <c r="BF146" s="190">
        <f>IF(N146="snížená",J146,0)</f>
        <v>0</v>
      </c>
      <c r="BG146" s="190">
        <f>IF(N146="zákl. přenesená",J146,0)</f>
        <v>0</v>
      </c>
      <c r="BH146" s="190">
        <f>IF(N146="sníž. přenesená",J146,0)</f>
        <v>0</v>
      </c>
      <c r="BI146" s="190">
        <f>IF(N146="nulová",J146,0)</f>
        <v>0</v>
      </c>
      <c r="BJ146" s="18" t="s">
        <v>81</v>
      </c>
      <c r="BK146" s="190">
        <f>ROUND(I146*H146,2)</f>
        <v>0</v>
      </c>
      <c r="BL146" s="18" t="s">
        <v>156</v>
      </c>
      <c r="BM146" s="189" t="s">
        <v>559</v>
      </c>
    </row>
    <row r="147" s="12" customFormat="1">
      <c r="B147" s="194"/>
      <c r="D147" s="191" t="s">
        <v>160</v>
      </c>
      <c r="E147" s="195" t="s">
        <v>1</v>
      </c>
      <c r="F147" s="196" t="s">
        <v>560</v>
      </c>
      <c r="H147" s="197">
        <v>16</v>
      </c>
      <c r="I147" s="198"/>
      <c r="L147" s="194"/>
      <c r="M147" s="199"/>
      <c r="N147" s="200"/>
      <c r="O147" s="200"/>
      <c r="P147" s="200"/>
      <c r="Q147" s="200"/>
      <c r="R147" s="200"/>
      <c r="S147" s="200"/>
      <c r="T147" s="201"/>
      <c r="AT147" s="195" t="s">
        <v>160</v>
      </c>
      <c r="AU147" s="195" t="s">
        <v>83</v>
      </c>
      <c r="AV147" s="12" t="s">
        <v>83</v>
      </c>
      <c r="AW147" s="12" t="s">
        <v>30</v>
      </c>
      <c r="AX147" s="12" t="s">
        <v>81</v>
      </c>
      <c r="AY147" s="195" t="s">
        <v>149</v>
      </c>
    </row>
    <row r="148" s="1" customFormat="1" ht="24" customHeight="1">
      <c r="B148" s="177"/>
      <c r="C148" s="178" t="s">
        <v>199</v>
      </c>
      <c r="D148" s="178" t="s">
        <v>151</v>
      </c>
      <c r="E148" s="179" t="s">
        <v>561</v>
      </c>
      <c r="F148" s="180" t="s">
        <v>562</v>
      </c>
      <c r="G148" s="181" t="s">
        <v>281</v>
      </c>
      <c r="H148" s="182">
        <v>44</v>
      </c>
      <c r="I148" s="183"/>
      <c r="J148" s="184">
        <f>ROUND(I148*H148,2)</f>
        <v>0</v>
      </c>
      <c r="K148" s="180" t="s">
        <v>531</v>
      </c>
      <c r="L148" s="37"/>
      <c r="M148" s="185" t="s">
        <v>1</v>
      </c>
      <c r="N148" s="186" t="s">
        <v>38</v>
      </c>
      <c r="O148" s="73"/>
      <c r="P148" s="187">
        <f>O148*H148</f>
        <v>0</v>
      </c>
      <c r="Q148" s="187">
        <v>0.011820000000000001</v>
      </c>
      <c r="R148" s="187">
        <f>Q148*H148</f>
        <v>0.52007999999999999</v>
      </c>
      <c r="S148" s="187">
        <v>0</v>
      </c>
      <c r="T148" s="188">
        <f>S148*H148</f>
        <v>0</v>
      </c>
      <c r="AR148" s="189" t="s">
        <v>156</v>
      </c>
      <c r="AT148" s="189" t="s">
        <v>151</v>
      </c>
      <c r="AU148" s="189" t="s">
        <v>83</v>
      </c>
      <c r="AY148" s="18" t="s">
        <v>149</v>
      </c>
      <c r="BE148" s="190">
        <f>IF(N148="základní",J148,0)</f>
        <v>0</v>
      </c>
      <c r="BF148" s="190">
        <f>IF(N148="snížená",J148,0)</f>
        <v>0</v>
      </c>
      <c r="BG148" s="190">
        <f>IF(N148="zákl. přenesená",J148,0)</f>
        <v>0</v>
      </c>
      <c r="BH148" s="190">
        <f>IF(N148="sníž. přenesená",J148,0)</f>
        <v>0</v>
      </c>
      <c r="BI148" s="190">
        <f>IF(N148="nulová",J148,0)</f>
        <v>0</v>
      </c>
      <c r="BJ148" s="18" t="s">
        <v>81</v>
      </c>
      <c r="BK148" s="190">
        <f>ROUND(I148*H148,2)</f>
        <v>0</v>
      </c>
      <c r="BL148" s="18" t="s">
        <v>156</v>
      </c>
      <c r="BM148" s="189" t="s">
        <v>563</v>
      </c>
    </row>
    <row r="149" s="12" customFormat="1">
      <c r="B149" s="194"/>
      <c r="D149" s="191" t="s">
        <v>160</v>
      </c>
      <c r="E149" s="195" t="s">
        <v>1</v>
      </c>
      <c r="F149" s="196" t="s">
        <v>564</v>
      </c>
      <c r="H149" s="197">
        <v>44</v>
      </c>
      <c r="I149" s="198"/>
      <c r="L149" s="194"/>
      <c r="M149" s="199"/>
      <c r="N149" s="200"/>
      <c r="O149" s="200"/>
      <c r="P149" s="200"/>
      <c r="Q149" s="200"/>
      <c r="R149" s="200"/>
      <c r="S149" s="200"/>
      <c r="T149" s="201"/>
      <c r="AT149" s="195" t="s">
        <v>160</v>
      </c>
      <c r="AU149" s="195" t="s">
        <v>83</v>
      </c>
      <c r="AV149" s="12" t="s">
        <v>83</v>
      </c>
      <c r="AW149" s="12" t="s">
        <v>30</v>
      </c>
      <c r="AX149" s="12" t="s">
        <v>81</v>
      </c>
      <c r="AY149" s="195" t="s">
        <v>149</v>
      </c>
    </row>
    <row r="150" s="1" customFormat="1" ht="24" customHeight="1">
      <c r="B150" s="177"/>
      <c r="C150" s="178" t="s">
        <v>204</v>
      </c>
      <c r="D150" s="178" t="s">
        <v>151</v>
      </c>
      <c r="E150" s="179" t="s">
        <v>565</v>
      </c>
      <c r="F150" s="180" t="s">
        <v>566</v>
      </c>
      <c r="G150" s="181" t="s">
        <v>281</v>
      </c>
      <c r="H150" s="182">
        <v>44</v>
      </c>
      <c r="I150" s="183"/>
      <c r="J150" s="184">
        <f>ROUND(I150*H150,2)</f>
        <v>0</v>
      </c>
      <c r="K150" s="180" t="s">
        <v>531</v>
      </c>
      <c r="L150" s="37"/>
      <c r="M150" s="185" t="s">
        <v>1</v>
      </c>
      <c r="N150" s="186" t="s">
        <v>38</v>
      </c>
      <c r="O150" s="73"/>
      <c r="P150" s="187">
        <f>O150*H150</f>
        <v>0</v>
      </c>
      <c r="Q150" s="187">
        <v>0</v>
      </c>
      <c r="R150" s="187">
        <f>Q150*H150</f>
        <v>0</v>
      </c>
      <c r="S150" s="187">
        <v>0</v>
      </c>
      <c r="T150" s="188">
        <f>S150*H150</f>
        <v>0</v>
      </c>
      <c r="AR150" s="189" t="s">
        <v>156</v>
      </c>
      <c r="AT150" s="189" t="s">
        <v>151</v>
      </c>
      <c r="AU150" s="189" t="s">
        <v>83</v>
      </c>
      <c r="AY150" s="18" t="s">
        <v>149</v>
      </c>
      <c r="BE150" s="190">
        <f>IF(N150="základní",J150,0)</f>
        <v>0</v>
      </c>
      <c r="BF150" s="190">
        <f>IF(N150="snížená",J150,0)</f>
        <v>0</v>
      </c>
      <c r="BG150" s="190">
        <f>IF(N150="zákl. přenesená",J150,0)</f>
        <v>0</v>
      </c>
      <c r="BH150" s="190">
        <f>IF(N150="sníž. přenesená",J150,0)</f>
        <v>0</v>
      </c>
      <c r="BI150" s="190">
        <f>IF(N150="nulová",J150,0)</f>
        <v>0</v>
      </c>
      <c r="BJ150" s="18" t="s">
        <v>81</v>
      </c>
      <c r="BK150" s="190">
        <f>ROUND(I150*H150,2)</f>
        <v>0</v>
      </c>
      <c r="BL150" s="18" t="s">
        <v>156</v>
      </c>
      <c r="BM150" s="189" t="s">
        <v>567</v>
      </c>
    </row>
    <row r="151" s="12" customFormat="1">
      <c r="B151" s="194"/>
      <c r="D151" s="191" t="s">
        <v>160</v>
      </c>
      <c r="E151" s="195" t="s">
        <v>1</v>
      </c>
      <c r="F151" s="196" t="s">
        <v>568</v>
      </c>
      <c r="H151" s="197">
        <v>44</v>
      </c>
      <c r="I151" s="198"/>
      <c r="L151" s="194"/>
      <c r="M151" s="199"/>
      <c r="N151" s="200"/>
      <c r="O151" s="200"/>
      <c r="P151" s="200"/>
      <c r="Q151" s="200"/>
      <c r="R151" s="200"/>
      <c r="S151" s="200"/>
      <c r="T151" s="201"/>
      <c r="AT151" s="195" t="s">
        <v>160</v>
      </c>
      <c r="AU151" s="195" t="s">
        <v>83</v>
      </c>
      <c r="AV151" s="12" t="s">
        <v>83</v>
      </c>
      <c r="AW151" s="12" t="s">
        <v>30</v>
      </c>
      <c r="AX151" s="12" t="s">
        <v>81</v>
      </c>
      <c r="AY151" s="195" t="s">
        <v>149</v>
      </c>
    </row>
    <row r="152" s="1" customFormat="1" ht="36" customHeight="1">
      <c r="B152" s="177"/>
      <c r="C152" s="178" t="s">
        <v>211</v>
      </c>
      <c r="D152" s="178" t="s">
        <v>151</v>
      </c>
      <c r="E152" s="179" t="s">
        <v>569</v>
      </c>
      <c r="F152" s="180" t="s">
        <v>570</v>
      </c>
      <c r="G152" s="181" t="s">
        <v>174</v>
      </c>
      <c r="H152" s="182">
        <v>9.9000000000000004</v>
      </c>
      <c r="I152" s="183"/>
      <c r="J152" s="184">
        <f>ROUND(I152*H152,2)</f>
        <v>0</v>
      </c>
      <c r="K152" s="180" t="s">
        <v>531</v>
      </c>
      <c r="L152" s="37"/>
      <c r="M152" s="185" t="s">
        <v>1</v>
      </c>
      <c r="N152" s="186" t="s">
        <v>38</v>
      </c>
      <c r="O152" s="73"/>
      <c r="P152" s="187">
        <f>O152*H152</f>
        <v>0</v>
      </c>
      <c r="Q152" s="187">
        <v>0</v>
      </c>
      <c r="R152" s="187">
        <f>Q152*H152</f>
        <v>0</v>
      </c>
      <c r="S152" s="187">
        <v>0</v>
      </c>
      <c r="T152" s="188">
        <f>S152*H152</f>
        <v>0</v>
      </c>
      <c r="AR152" s="189" t="s">
        <v>156</v>
      </c>
      <c r="AT152" s="189" t="s">
        <v>151</v>
      </c>
      <c r="AU152" s="189" t="s">
        <v>83</v>
      </c>
      <c r="AY152" s="18" t="s">
        <v>149</v>
      </c>
      <c r="BE152" s="190">
        <f>IF(N152="základní",J152,0)</f>
        <v>0</v>
      </c>
      <c r="BF152" s="190">
        <f>IF(N152="snížená",J152,0)</f>
        <v>0</v>
      </c>
      <c r="BG152" s="190">
        <f>IF(N152="zákl. přenesená",J152,0)</f>
        <v>0</v>
      </c>
      <c r="BH152" s="190">
        <f>IF(N152="sníž. přenesená",J152,0)</f>
        <v>0</v>
      </c>
      <c r="BI152" s="190">
        <f>IF(N152="nulová",J152,0)</f>
        <v>0</v>
      </c>
      <c r="BJ152" s="18" t="s">
        <v>81</v>
      </c>
      <c r="BK152" s="190">
        <f>ROUND(I152*H152,2)</f>
        <v>0</v>
      </c>
      <c r="BL152" s="18" t="s">
        <v>156</v>
      </c>
      <c r="BM152" s="189" t="s">
        <v>571</v>
      </c>
    </row>
    <row r="153" s="12" customFormat="1">
      <c r="B153" s="194"/>
      <c r="D153" s="191" t="s">
        <v>160</v>
      </c>
      <c r="E153" s="195" t="s">
        <v>1</v>
      </c>
      <c r="F153" s="196" t="s">
        <v>572</v>
      </c>
      <c r="H153" s="197">
        <v>9.9000000000000004</v>
      </c>
      <c r="I153" s="198"/>
      <c r="L153" s="194"/>
      <c r="M153" s="199"/>
      <c r="N153" s="200"/>
      <c r="O153" s="200"/>
      <c r="P153" s="200"/>
      <c r="Q153" s="200"/>
      <c r="R153" s="200"/>
      <c r="S153" s="200"/>
      <c r="T153" s="201"/>
      <c r="AT153" s="195" t="s">
        <v>160</v>
      </c>
      <c r="AU153" s="195" t="s">
        <v>83</v>
      </c>
      <c r="AV153" s="12" t="s">
        <v>83</v>
      </c>
      <c r="AW153" s="12" t="s">
        <v>30</v>
      </c>
      <c r="AX153" s="12" t="s">
        <v>81</v>
      </c>
      <c r="AY153" s="195" t="s">
        <v>149</v>
      </c>
    </row>
    <row r="154" s="1" customFormat="1" ht="36" customHeight="1">
      <c r="B154" s="177"/>
      <c r="C154" s="178" t="s">
        <v>216</v>
      </c>
      <c r="D154" s="178" t="s">
        <v>151</v>
      </c>
      <c r="E154" s="179" t="s">
        <v>573</v>
      </c>
      <c r="F154" s="180" t="s">
        <v>574</v>
      </c>
      <c r="G154" s="181" t="s">
        <v>174</v>
      </c>
      <c r="H154" s="182">
        <v>694</v>
      </c>
      <c r="I154" s="183"/>
      <c r="J154" s="184">
        <f>ROUND(I154*H154,2)</f>
        <v>0</v>
      </c>
      <c r="K154" s="180" t="s">
        <v>531</v>
      </c>
      <c r="L154" s="37"/>
      <c r="M154" s="185" t="s">
        <v>1</v>
      </c>
      <c r="N154" s="186" t="s">
        <v>38</v>
      </c>
      <c r="O154" s="73"/>
      <c r="P154" s="187">
        <f>O154*H154</f>
        <v>0</v>
      </c>
      <c r="Q154" s="187">
        <v>0</v>
      </c>
      <c r="R154" s="187">
        <f>Q154*H154</f>
        <v>0</v>
      </c>
      <c r="S154" s="187">
        <v>0</v>
      </c>
      <c r="T154" s="188">
        <f>S154*H154</f>
        <v>0</v>
      </c>
      <c r="AR154" s="189" t="s">
        <v>156</v>
      </c>
      <c r="AT154" s="189" t="s">
        <v>151</v>
      </c>
      <c r="AU154" s="189" t="s">
        <v>83</v>
      </c>
      <c r="AY154" s="18" t="s">
        <v>149</v>
      </c>
      <c r="BE154" s="190">
        <f>IF(N154="základní",J154,0)</f>
        <v>0</v>
      </c>
      <c r="BF154" s="190">
        <f>IF(N154="snížená",J154,0)</f>
        <v>0</v>
      </c>
      <c r="BG154" s="190">
        <f>IF(N154="zákl. přenesená",J154,0)</f>
        <v>0</v>
      </c>
      <c r="BH154" s="190">
        <f>IF(N154="sníž. přenesená",J154,0)</f>
        <v>0</v>
      </c>
      <c r="BI154" s="190">
        <f>IF(N154="nulová",J154,0)</f>
        <v>0</v>
      </c>
      <c r="BJ154" s="18" t="s">
        <v>81</v>
      </c>
      <c r="BK154" s="190">
        <f>ROUND(I154*H154,2)</f>
        <v>0</v>
      </c>
      <c r="BL154" s="18" t="s">
        <v>156</v>
      </c>
      <c r="BM154" s="189" t="s">
        <v>575</v>
      </c>
    </row>
    <row r="155" s="14" customFormat="1">
      <c r="B155" s="224"/>
      <c r="D155" s="191" t="s">
        <v>160</v>
      </c>
      <c r="E155" s="225" t="s">
        <v>1</v>
      </c>
      <c r="F155" s="226" t="s">
        <v>576</v>
      </c>
      <c r="H155" s="225" t="s">
        <v>1</v>
      </c>
      <c r="I155" s="227"/>
      <c r="L155" s="224"/>
      <c r="M155" s="228"/>
      <c r="N155" s="229"/>
      <c r="O155" s="229"/>
      <c r="P155" s="229"/>
      <c r="Q155" s="229"/>
      <c r="R155" s="229"/>
      <c r="S155" s="229"/>
      <c r="T155" s="230"/>
      <c r="AT155" s="225" t="s">
        <v>160</v>
      </c>
      <c r="AU155" s="225" t="s">
        <v>83</v>
      </c>
      <c r="AV155" s="14" t="s">
        <v>81</v>
      </c>
      <c r="AW155" s="14" t="s">
        <v>30</v>
      </c>
      <c r="AX155" s="14" t="s">
        <v>73</v>
      </c>
      <c r="AY155" s="225" t="s">
        <v>149</v>
      </c>
    </row>
    <row r="156" s="12" customFormat="1">
      <c r="B156" s="194"/>
      <c r="D156" s="191" t="s">
        <v>160</v>
      </c>
      <c r="E156" s="195" t="s">
        <v>1</v>
      </c>
      <c r="F156" s="196" t="s">
        <v>577</v>
      </c>
      <c r="H156" s="197">
        <v>41.927</v>
      </c>
      <c r="I156" s="198"/>
      <c r="L156" s="194"/>
      <c r="M156" s="199"/>
      <c r="N156" s="200"/>
      <c r="O156" s="200"/>
      <c r="P156" s="200"/>
      <c r="Q156" s="200"/>
      <c r="R156" s="200"/>
      <c r="S156" s="200"/>
      <c r="T156" s="201"/>
      <c r="AT156" s="195" t="s">
        <v>160</v>
      </c>
      <c r="AU156" s="195" t="s">
        <v>83</v>
      </c>
      <c r="AV156" s="12" t="s">
        <v>83</v>
      </c>
      <c r="AW156" s="12" t="s">
        <v>30</v>
      </c>
      <c r="AX156" s="12" t="s">
        <v>73</v>
      </c>
      <c r="AY156" s="195" t="s">
        <v>149</v>
      </c>
    </row>
    <row r="157" s="12" customFormat="1">
      <c r="B157" s="194"/>
      <c r="D157" s="191" t="s">
        <v>160</v>
      </c>
      <c r="E157" s="195" t="s">
        <v>1</v>
      </c>
      <c r="F157" s="196" t="s">
        <v>578</v>
      </c>
      <c r="H157" s="197">
        <v>126.44</v>
      </c>
      <c r="I157" s="198"/>
      <c r="L157" s="194"/>
      <c r="M157" s="199"/>
      <c r="N157" s="200"/>
      <c r="O157" s="200"/>
      <c r="P157" s="200"/>
      <c r="Q157" s="200"/>
      <c r="R157" s="200"/>
      <c r="S157" s="200"/>
      <c r="T157" s="201"/>
      <c r="AT157" s="195" t="s">
        <v>160</v>
      </c>
      <c r="AU157" s="195" t="s">
        <v>83</v>
      </c>
      <c r="AV157" s="12" t="s">
        <v>83</v>
      </c>
      <c r="AW157" s="12" t="s">
        <v>30</v>
      </c>
      <c r="AX157" s="12" t="s">
        <v>73</v>
      </c>
      <c r="AY157" s="195" t="s">
        <v>149</v>
      </c>
    </row>
    <row r="158" s="12" customFormat="1">
      <c r="B158" s="194"/>
      <c r="D158" s="191" t="s">
        <v>160</v>
      </c>
      <c r="E158" s="195" t="s">
        <v>1</v>
      </c>
      <c r="F158" s="196" t="s">
        <v>579</v>
      </c>
      <c r="H158" s="197">
        <v>22.329999999999998</v>
      </c>
      <c r="I158" s="198"/>
      <c r="L158" s="194"/>
      <c r="M158" s="199"/>
      <c r="N158" s="200"/>
      <c r="O158" s="200"/>
      <c r="P158" s="200"/>
      <c r="Q158" s="200"/>
      <c r="R158" s="200"/>
      <c r="S158" s="200"/>
      <c r="T158" s="201"/>
      <c r="AT158" s="195" t="s">
        <v>160</v>
      </c>
      <c r="AU158" s="195" t="s">
        <v>83</v>
      </c>
      <c r="AV158" s="12" t="s">
        <v>83</v>
      </c>
      <c r="AW158" s="12" t="s">
        <v>30</v>
      </c>
      <c r="AX158" s="12" t="s">
        <v>73</v>
      </c>
      <c r="AY158" s="195" t="s">
        <v>149</v>
      </c>
    </row>
    <row r="159" s="12" customFormat="1">
      <c r="B159" s="194"/>
      <c r="D159" s="191" t="s">
        <v>160</v>
      </c>
      <c r="E159" s="195" t="s">
        <v>1</v>
      </c>
      <c r="F159" s="196" t="s">
        <v>580</v>
      </c>
      <c r="H159" s="197">
        <v>89.319999999999993</v>
      </c>
      <c r="I159" s="198"/>
      <c r="L159" s="194"/>
      <c r="M159" s="199"/>
      <c r="N159" s="200"/>
      <c r="O159" s="200"/>
      <c r="P159" s="200"/>
      <c r="Q159" s="200"/>
      <c r="R159" s="200"/>
      <c r="S159" s="200"/>
      <c r="T159" s="201"/>
      <c r="AT159" s="195" t="s">
        <v>160</v>
      </c>
      <c r="AU159" s="195" t="s">
        <v>83</v>
      </c>
      <c r="AV159" s="12" t="s">
        <v>83</v>
      </c>
      <c r="AW159" s="12" t="s">
        <v>30</v>
      </c>
      <c r="AX159" s="12" t="s">
        <v>73</v>
      </c>
      <c r="AY159" s="195" t="s">
        <v>149</v>
      </c>
    </row>
    <row r="160" s="12" customFormat="1">
      <c r="B160" s="194"/>
      <c r="D160" s="191" t="s">
        <v>160</v>
      </c>
      <c r="E160" s="195" t="s">
        <v>1</v>
      </c>
      <c r="F160" s="196" t="s">
        <v>581</v>
      </c>
      <c r="H160" s="197">
        <v>34.133000000000003</v>
      </c>
      <c r="I160" s="198"/>
      <c r="L160" s="194"/>
      <c r="M160" s="199"/>
      <c r="N160" s="200"/>
      <c r="O160" s="200"/>
      <c r="P160" s="200"/>
      <c r="Q160" s="200"/>
      <c r="R160" s="200"/>
      <c r="S160" s="200"/>
      <c r="T160" s="201"/>
      <c r="AT160" s="195" t="s">
        <v>160</v>
      </c>
      <c r="AU160" s="195" t="s">
        <v>83</v>
      </c>
      <c r="AV160" s="12" t="s">
        <v>83</v>
      </c>
      <c r="AW160" s="12" t="s">
        <v>30</v>
      </c>
      <c r="AX160" s="12" t="s">
        <v>73</v>
      </c>
      <c r="AY160" s="195" t="s">
        <v>149</v>
      </c>
    </row>
    <row r="161" s="12" customFormat="1">
      <c r="B161" s="194"/>
      <c r="D161" s="191" t="s">
        <v>160</v>
      </c>
      <c r="E161" s="195" t="s">
        <v>1</v>
      </c>
      <c r="F161" s="196" t="s">
        <v>582</v>
      </c>
      <c r="H161" s="197">
        <v>101.72799999999999</v>
      </c>
      <c r="I161" s="198"/>
      <c r="L161" s="194"/>
      <c r="M161" s="199"/>
      <c r="N161" s="200"/>
      <c r="O161" s="200"/>
      <c r="P161" s="200"/>
      <c r="Q161" s="200"/>
      <c r="R161" s="200"/>
      <c r="S161" s="200"/>
      <c r="T161" s="201"/>
      <c r="AT161" s="195" t="s">
        <v>160</v>
      </c>
      <c r="AU161" s="195" t="s">
        <v>83</v>
      </c>
      <c r="AV161" s="12" t="s">
        <v>83</v>
      </c>
      <c r="AW161" s="12" t="s">
        <v>30</v>
      </c>
      <c r="AX161" s="12" t="s">
        <v>73</v>
      </c>
      <c r="AY161" s="195" t="s">
        <v>149</v>
      </c>
    </row>
    <row r="162" s="12" customFormat="1">
      <c r="B162" s="194"/>
      <c r="D162" s="191" t="s">
        <v>160</v>
      </c>
      <c r="E162" s="195" t="s">
        <v>1</v>
      </c>
      <c r="F162" s="196" t="s">
        <v>583</v>
      </c>
      <c r="H162" s="197">
        <v>181.203</v>
      </c>
      <c r="I162" s="198"/>
      <c r="L162" s="194"/>
      <c r="M162" s="199"/>
      <c r="N162" s="200"/>
      <c r="O162" s="200"/>
      <c r="P162" s="200"/>
      <c r="Q162" s="200"/>
      <c r="R162" s="200"/>
      <c r="S162" s="200"/>
      <c r="T162" s="201"/>
      <c r="AT162" s="195" t="s">
        <v>160</v>
      </c>
      <c r="AU162" s="195" t="s">
        <v>83</v>
      </c>
      <c r="AV162" s="12" t="s">
        <v>83</v>
      </c>
      <c r="AW162" s="12" t="s">
        <v>30</v>
      </c>
      <c r="AX162" s="12" t="s">
        <v>73</v>
      </c>
      <c r="AY162" s="195" t="s">
        <v>149</v>
      </c>
    </row>
    <row r="163" s="12" customFormat="1">
      <c r="B163" s="194"/>
      <c r="D163" s="191" t="s">
        <v>160</v>
      </c>
      <c r="E163" s="195" t="s">
        <v>1</v>
      </c>
      <c r="F163" s="196" t="s">
        <v>584</v>
      </c>
      <c r="H163" s="197">
        <v>110.88</v>
      </c>
      <c r="I163" s="198"/>
      <c r="L163" s="194"/>
      <c r="M163" s="199"/>
      <c r="N163" s="200"/>
      <c r="O163" s="200"/>
      <c r="P163" s="200"/>
      <c r="Q163" s="200"/>
      <c r="R163" s="200"/>
      <c r="S163" s="200"/>
      <c r="T163" s="201"/>
      <c r="AT163" s="195" t="s">
        <v>160</v>
      </c>
      <c r="AU163" s="195" t="s">
        <v>83</v>
      </c>
      <c r="AV163" s="12" t="s">
        <v>83</v>
      </c>
      <c r="AW163" s="12" t="s">
        <v>30</v>
      </c>
      <c r="AX163" s="12" t="s">
        <v>73</v>
      </c>
      <c r="AY163" s="195" t="s">
        <v>149</v>
      </c>
    </row>
    <row r="164" s="12" customFormat="1">
      <c r="B164" s="194"/>
      <c r="D164" s="191" t="s">
        <v>160</v>
      </c>
      <c r="E164" s="195" t="s">
        <v>1</v>
      </c>
      <c r="F164" s="196" t="s">
        <v>585</v>
      </c>
      <c r="H164" s="197">
        <v>143.959</v>
      </c>
      <c r="I164" s="198"/>
      <c r="L164" s="194"/>
      <c r="M164" s="199"/>
      <c r="N164" s="200"/>
      <c r="O164" s="200"/>
      <c r="P164" s="200"/>
      <c r="Q164" s="200"/>
      <c r="R164" s="200"/>
      <c r="S164" s="200"/>
      <c r="T164" s="201"/>
      <c r="AT164" s="195" t="s">
        <v>160</v>
      </c>
      <c r="AU164" s="195" t="s">
        <v>83</v>
      </c>
      <c r="AV164" s="12" t="s">
        <v>83</v>
      </c>
      <c r="AW164" s="12" t="s">
        <v>30</v>
      </c>
      <c r="AX164" s="12" t="s">
        <v>73</v>
      </c>
      <c r="AY164" s="195" t="s">
        <v>149</v>
      </c>
    </row>
    <row r="165" s="12" customFormat="1">
      <c r="B165" s="194"/>
      <c r="D165" s="191" t="s">
        <v>160</v>
      </c>
      <c r="E165" s="195" t="s">
        <v>1</v>
      </c>
      <c r="F165" s="196" t="s">
        <v>586</v>
      </c>
      <c r="H165" s="197">
        <v>155.727</v>
      </c>
      <c r="I165" s="198"/>
      <c r="L165" s="194"/>
      <c r="M165" s="199"/>
      <c r="N165" s="200"/>
      <c r="O165" s="200"/>
      <c r="P165" s="200"/>
      <c r="Q165" s="200"/>
      <c r="R165" s="200"/>
      <c r="S165" s="200"/>
      <c r="T165" s="201"/>
      <c r="AT165" s="195" t="s">
        <v>160</v>
      </c>
      <c r="AU165" s="195" t="s">
        <v>83</v>
      </c>
      <c r="AV165" s="12" t="s">
        <v>83</v>
      </c>
      <c r="AW165" s="12" t="s">
        <v>30</v>
      </c>
      <c r="AX165" s="12" t="s">
        <v>73</v>
      </c>
      <c r="AY165" s="195" t="s">
        <v>149</v>
      </c>
    </row>
    <row r="166" s="12" customFormat="1">
      <c r="B166" s="194"/>
      <c r="D166" s="191" t="s">
        <v>160</v>
      </c>
      <c r="E166" s="195" t="s">
        <v>1</v>
      </c>
      <c r="F166" s="196" t="s">
        <v>587</v>
      </c>
      <c r="H166" s="197">
        <v>149.84200000000001</v>
      </c>
      <c r="I166" s="198"/>
      <c r="L166" s="194"/>
      <c r="M166" s="199"/>
      <c r="N166" s="200"/>
      <c r="O166" s="200"/>
      <c r="P166" s="200"/>
      <c r="Q166" s="200"/>
      <c r="R166" s="200"/>
      <c r="S166" s="200"/>
      <c r="T166" s="201"/>
      <c r="AT166" s="195" t="s">
        <v>160</v>
      </c>
      <c r="AU166" s="195" t="s">
        <v>83</v>
      </c>
      <c r="AV166" s="12" t="s">
        <v>83</v>
      </c>
      <c r="AW166" s="12" t="s">
        <v>30</v>
      </c>
      <c r="AX166" s="12" t="s">
        <v>73</v>
      </c>
      <c r="AY166" s="195" t="s">
        <v>149</v>
      </c>
    </row>
    <row r="167" s="12" customFormat="1">
      <c r="B167" s="194"/>
      <c r="D167" s="191" t="s">
        <v>160</v>
      </c>
      <c r="E167" s="195" t="s">
        <v>1</v>
      </c>
      <c r="F167" s="196" t="s">
        <v>588</v>
      </c>
      <c r="H167" s="197">
        <v>74.448999999999998</v>
      </c>
      <c r="I167" s="198"/>
      <c r="L167" s="194"/>
      <c r="M167" s="199"/>
      <c r="N167" s="200"/>
      <c r="O167" s="200"/>
      <c r="P167" s="200"/>
      <c r="Q167" s="200"/>
      <c r="R167" s="200"/>
      <c r="S167" s="200"/>
      <c r="T167" s="201"/>
      <c r="AT167" s="195" t="s">
        <v>160</v>
      </c>
      <c r="AU167" s="195" t="s">
        <v>83</v>
      </c>
      <c r="AV167" s="12" t="s">
        <v>83</v>
      </c>
      <c r="AW167" s="12" t="s">
        <v>30</v>
      </c>
      <c r="AX167" s="12" t="s">
        <v>73</v>
      </c>
      <c r="AY167" s="195" t="s">
        <v>149</v>
      </c>
    </row>
    <row r="168" s="15" customFormat="1">
      <c r="B168" s="231"/>
      <c r="D168" s="191" t="s">
        <v>160</v>
      </c>
      <c r="E168" s="232" t="s">
        <v>1</v>
      </c>
      <c r="F168" s="233" t="s">
        <v>589</v>
      </c>
      <c r="H168" s="234">
        <v>1231.9380000000001</v>
      </c>
      <c r="I168" s="235"/>
      <c r="L168" s="231"/>
      <c r="M168" s="236"/>
      <c r="N168" s="237"/>
      <c r="O168" s="237"/>
      <c r="P168" s="237"/>
      <c r="Q168" s="237"/>
      <c r="R168" s="237"/>
      <c r="S168" s="237"/>
      <c r="T168" s="238"/>
      <c r="AT168" s="232" t="s">
        <v>160</v>
      </c>
      <c r="AU168" s="232" t="s">
        <v>83</v>
      </c>
      <c r="AV168" s="15" t="s">
        <v>167</v>
      </c>
      <c r="AW168" s="15" t="s">
        <v>30</v>
      </c>
      <c r="AX168" s="15" t="s">
        <v>73</v>
      </c>
      <c r="AY168" s="232" t="s">
        <v>149</v>
      </c>
    </row>
    <row r="169" s="14" customFormat="1">
      <c r="B169" s="224"/>
      <c r="D169" s="191" t="s">
        <v>160</v>
      </c>
      <c r="E169" s="225" t="s">
        <v>1</v>
      </c>
      <c r="F169" s="226" t="s">
        <v>590</v>
      </c>
      <c r="H169" s="225" t="s">
        <v>1</v>
      </c>
      <c r="I169" s="227"/>
      <c r="L169" s="224"/>
      <c r="M169" s="228"/>
      <c r="N169" s="229"/>
      <c r="O169" s="229"/>
      <c r="P169" s="229"/>
      <c r="Q169" s="229"/>
      <c r="R169" s="229"/>
      <c r="S169" s="229"/>
      <c r="T169" s="230"/>
      <c r="AT169" s="225" t="s">
        <v>160</v>
      </c>
      <c r="AU169" s="225" t="s">
        <v>83</v>
      </c>
      <c r="AV169" s="14" t="s">
        <v>81</v>
      </c>
      <c r="AW169" s="14" t="s">
        <v>30</v>
      </c>
      <c r="AX169" s="14" t="s">
        <v>73</v>
      </c>
      <c r="AY169" s="225" t="s">
        <v>149</v>
      </c>
    </row>
    <row r="170" s="12" customFormat="1">
      <c r="B170" s="194"/>
      <c r="D170" s="191" t="s">
        <v>160</v>
      </c>
      <c r="E170" s="195" t="s">
        <v>1</v>
      </c>
      <c r="F170" s="196" t="s">
        <v>591</v>
      </c>
      <c r="H170" s="197">
        <v>33.978999999999999</v>
      </c>
      <c r="I170" s="198"/>
      <c r="L170" s="194"/>
      <c r="M170" s="199"/>
      <c r="N170" s="200"/>
      <c r="O170" s="200"/>
      <c r="P170" s="200"/>
      <c r="Q170" s="200"/>
      <c r="R170" s="200"/>
      <c r="S170" s="200"/>
      <c r="T170" s="201"/>
      <c r="AT170" s="195" t="s">
        <v>160</v>
      </c>
      <c r="AU170" s="195" t="s">
        <v>83</v>
      </c>
      <c r="AV170" s="12" t="s">
        <v>83</v>
      </c>
      <c r="AW170" s="12" t="s">
        <v>30</v>
      </c>
      <c r="AX170" s="12" t="s">
        <v>73</v>
      </c>
      <c r="AY170" s="195" t="s">
        <v>149</v>
      </c>
    </row>
    <row r="171" s="15" customFormat="1">
      <c r="B171" s="231"/>
      <c r="D171" s="191" t="s">
        <v>160</v>
      </c>
      <c r="E171" s="232" t="s">
        <v>1</v>
      </c>
      <c r="F171" s="233" t="s">
        <v>589</v>
      </c>
      <c r="H171" s="234">
        <v>33.978999999999999</v>
      </c>
      <c r="I171" s="235"/>
      <c r="L171" s="231"/>
      <c r="M171" s="236"/>
      <c r="N171" s="237"/>
      <c r="O171" s="237"/>
      <c r="P171" s="237"/>
      <c r="Q171" s="237"/>
      <c r="R171" s="237"/>
      <c r="S171" s="237"/>
      <c r="T171" s="238"/>
      <c r="AT171" s="232" t="s">
        <v>160</v>
      </c>
      <c r="AU171" s="232" t="s">
        <v>83</v>
      </c>
      <c r="AV171" s="15" t="s">
        <v>167</v>
      </c>
      <c r="AW171" s="15" t="s">
        <v>30</v>
      </c>
      <c r="AX171" s="15" t="s">
        <v>73</v>
      </c>
      <c r="AY171" s="232" t="s">
        <v>149</v>
      </c>
    </row>
    <row r="172" s="14" customFormat="1">
      <c r="B172" s="224"/>
      <c r="D172" s="191" t="s">
        <v>160</v>
      </c>
      <c r="E172" s="225" t="s">
        <v>1</v>
      </c>
      <c r="F172" s="226" t="s">
        <v>592</v>
      </c>
      <c r="H172" s="225" t="s">
        <v>1</v>
      </c>
      <c r="I172" s="227"/>
      <c r="L172" s="224"/>
      <c r="M172" s="228"/>
      <c r="N172" s="229"/>
      <c r="O172" s="229"/>
      <c r="P172" s="229"/>
      <c r="Q172" s="229"/>
      <c r="R172" s="229"/>
      <c r="S172" s="229"/>
      <c r="T172" s="230"/>
      <c r="AT172" s="225" t="s">
        <v>160</v>
      </c>
      <c r="AU172" s="225" t="s">
        <v>83</v>
      </c>
      <c r="AV172" s="14" t="s">
        <v>81</v>
      </c>
      <c r="AW172" s="14" t="s">
        <v>30</v>
      </c>
      <c r="AX172" s="14" t="s">
        <v>73</v>
      </c>
      <c r="AY172" s="225" t="s">
        <v>149</v>
      </c>
    </row>
    <row r="173" s="12" customFormat="1">
      <c r="B173" s="194"/>
      <c r="D173" s="191" t="s">
        <v>160</v>
      </c>
      <c r="E173" s="195" t="s">
        <v>1</v>
      </c>
      <c r="F173" s="196" t="s">
        <v>593</v>
      </c>
      <c r="H173" s="197">
        <v>9.3119999999999994</v>
      </c>
      <c r="I173" s="198"/>
      <c r="L173" s="194"/>
      <c r="M173" s="199"/>
      <c r="N173" s="200"/>
      <c r="O173" s="200"/>
      <c r="P173" s="200"/>
      <c r="Q173" s="200"/>
      <c r="R173" s="200"/>
      <c r="S173" s="200"/>
      <c r="T173" s="201"/>
      <c r="AT173" s="195" t="s">
        <v>160</v>
      </c>
      <c r="AU173" s="195" t="s">
        <v>83</v>
      </c>
      <c r="AV173" s="12" t="s">
        <v>83</v>
      </c>
      <c r="AW173" s="12" t="s">
        <v>30</v>
      </c>
      <c r="AX173" s="12" t="s">
        <v>73</v>
      </c>
      <c r="AY173" s="195" t="s">
        <v>149</v>
      </c>
    </row>
    <row r="174" s="12" customFormat="1">
      <c r="B174" s="194"/>
      <c r="D174" s="191" t="s">
        <v>160</v>
      </c>
      <c r="E174" s="195" t="s">
        <v>1</v>
      </c>
      <c r="F174" s="196" t="s">
        <v>594</v>
      </c>
      <c r="H174" s="197">
        <v>18.559999999999999</v>
      </c>
      <c r="I174" s="198"/>
      <c r="L174" s="194"/>
      <c r="M174" s="199"/>
      <c r="N174" s="200"/>
      <c r="O174" s="200"/>
      <c r="P174" s="200"/>
      <c r="Q174" s="200"/>
      <c r="R174" s="200"/>
      <c r="S174" s="200"/>
      <c r="T174" s="201"/>
      <c r="AT174" s="195" t="s">
        <v>160</v>
      </c>
      <c r="AU174" s="195" t="s">
        <v>83</v>
      </c>
      <c r="AV174" s="12" t="s">
        <v>83</v>
      </c>
      <c r="AW174" s="12" t="s">
        <v>30</v>
      </c>
      <c r="AX174" s="12" t="s">
        <v>73</v>
      </c>
      <c r="AY174" s="195" t="s">
        <v>149</v>
      </c>
    </row>
    <row r="175" s="12" customFormat="1">
      <c r="B175" s="194"/>
      <c r="D175" s="191" t="s">
        <v>160</v>
      </c>
      <c r="E175" s="195" t="s">
        <v>1</v>
      </c>
      <c r="F175" s="196" t="s">
        <v>595</v>
      </c>
      <c r="H175" s="197">
        <v>18.495999999999999</v>
      </c>
      <c r="I175" s="198"/>
      <c r="L175" s="194"/>
      <c r="M175" s="199"/>
      <c r="N175" s="200"/>
      <c r="O175" s="200"/>
      <c r="P175" s="200"/>
      <c r="Q175" s="200"/>
      <c r="R175" s="200"/>
      <c r="S175" s="200"/>
      <c r="T175" s="201"/>
      <c r="AT175" s="195" t="s">
        <v>160</v>
      </c>
      <c r="AU175" s="195" t="s">
        <v>83</v>
      </c>
      <c r="AV175" s="12" t="s">
        <v>83</v>
      </c>
      <c r="AW175" s="12" t="s">
        <v>30</v>
      </c>
      <c r="AX175" s="12" t="s">
        <v>73</v>
      </c>
      <c r="AY175" s="195" t="s">
        <v>149</v>
      </c>
    </row>
    <row r="176" s="12" customFormat="1">
      <c r="B176" s="194"/>
      <c r="D176" s="191" t="s">
        <v>160</v>
      </c>
      <c r="E176" s="195" t="s">
        <v>1</v>
      </c>
      <c r="F176" s="196" t="s">
        <v>596</v>
      </c>
      <c r="H176" s="197">
        <v>9.2159999999999993</v>
      </c>
      <c r="I176" s="198"/>
      <c r="L176" s="194"/>
      <c r="M176" s="199"/>
      <c r="N176" s="200"/>
      <c r="O176" s="200"/>
      <c r="P176" s="200"/>
      <c r="Q176" s="200"/>
      <c r="R176" s="200"/>
      <c r="S176" s="200"/>
      <c r="T176" s="201"/>
      <c r="AT176" s="195" t="s">
        <v>160</v>
      </c>
      <c r="AU176" s="195" t="s">
        <v>83</v>
      </c>
      <c r="AV176" s="12" t="s">
        <v>83</v>
      </c>
      <c r="AW176" s="12" t="s">
        <v>30</v>
      </c>
      <c r="AX176" s="12" t="s">
        <v>73</v>
      </c>
      <c r="AY176" s="195" t="s">
        <v>149</v>
      </c>
    </row>
    <row r="177" s="12" customFormat="1">
      <c r="B177" s="194"/>
      <c r="D177" s="191" t="s">
        <v>160</v>
      </c>
      <c r="E177" s="195" t="s">
        <v>1</v>
      </c>
      <c r="F177" s="196" t="s">
        <v>597</v>
      </c>
      <c r="H177" s="197">
        <v>9.1839999999999993</v>
      </c>
      <c r="I177" s="198"/>
      <c r="L177" s="194"/>
      <c r="M177" s="199"/>
      <c r="N177" s="200"/>
      <c r="O177" s="200"/>
      <c r="P177" s="200"/>
      <c r="Q177" s="200"/>
      <c r="R177" s="200"/>
      <c r="S177" s="200"/>
      <c r="T177" s="201"/>
      <c r="AT177" s="195" t="s">
        <v>160</v>
      </c>
      <c r="AU177" s="195" t="s">
        <v>83</v>
      </c>
      <c r="AV177" s="12" t="s">
        <v>83</v>
      </c>
      <c r="AW177" s="12" t="s">
        <v>30</v>
      </c>
      <c r="AX177" s="12" t="s">
        <v>73</v>
      </c>
      <c r="AY177" s="195" t="s">
        <v>149</v>
      </c>
    </row>
    <row r="178" s="12" customFormat="1">
      <c r="B178" s="194"/>
      <c r="D178" s="191" t="s">
        <v>160</v>
      </c>
      <c r="E178" s="195" t="s">
        <v>1</v>
      </c>
      <c r="F178" s="196" t="s">
        <v>598</v>
      </c>
      <c r="H178" s="197">
        <v>18.303999999999998</v>
      </c>
      <c r="I178" s="198"/>
      <c r="L178" s="194"/>
      <c r="M178" s="199"/>
      <c r="N178" s="200"/>
      <c r="O178" s="200"/>
      <c r="P178" s="200"/>
      <c r="Q178" s="200"/>
      <c r="R178" s="200"/>
      <c r="S178" s="200"/>
      <c r="T178" s="201"/>
      <c r="AT178" s="195" t="s">
        <v>160</v>
      </c>
      <c r="AU178" s="195" t="s">
        <v>83</v>
      </c>
      <c r="AV178" s="12" t="s">
        <v>83</v>
      </c>
      <c r="AW178" s="12" t="s">
        <v>30</v>
      </c>
      <c r="AX178" s="12" t="s">
        <v>73</v>
      </c>
      <c r="AY178" s="195" t="s">
        <v>149</v>
      </c>
    </row>
    <row r="179" s="12" customFormat="1">
      <c r="B179" s="194"/>
      <c r="D179" s="191" t="s">
        <v>160</v>
      </c>
      <c r="E179" s="195" t="s">
        <v>1</v>
      </c>
      <c r="F179" s="196" t="s">
        <v>599</v>
      </c>
      <c r="H179" s="197">
        <v>8.6720000000000006</v>
      </c>
      <c r="I179" s="198"/>
      <c r="L179" s="194"/>
      <c r="M179" s="199"/>
      <c r="N179" s="200"/>
      <c r="O179" s="200"/>
      <c r="P179" s="200"/>
      <c r="Q179" s="200"/>
      <c r="R179" s="200"/>
      <c r="S179" s="200"/>
      <c r="T179" s="201"/>
      <c r="AT179" s="195" t="s">
        <v>160</v>
      </c>
      <c r="AU179" s="195" t="s">
        <v>83</v>
      </c>
      <c r="AV179" s="12" t="s">
        <v>83</v>
      </c>
      <c r="AW179" s="12" t="s">
        <v>30</v>
      </c>
      <c r="AX179" s="12" t="s">
        <v>73</v>
      </c>
      <c r="AY179" s="195" t="s">
        <v>149</v>
      </c>
    </row>
    <row r="180" s="12" customFormat="1">
      <c r="B180" s="194"/>
      <c r="D180" s="191" t="s">
        <v>160</v>
      </c>
      <c r="E180" s="195" t="s">
        <v>1</v>
      </c>
      <c r="F180" s="196" t="s">
        <v>600</v>
      </c>
      <c r="H180" s="197">
        <v>5.6319999999999997</v>
      </c>
      <c r="I180" s="198"/>
      <c r="L180" s="194"/>
      <c r="M180" s="199"/>
      <c r="N180" s="200"/>
      <c r="O180" s="200"/>
      <c r="P180" s="200"/>
      <c r="Q180" s="200"/>
      <c r="R180" s="200"/>
      <c r="S180" s="200"/>
      <c r="T180" s="201"/>
      <c r="AT180" s="195" t="s">
        <v>160</v>
      </c>
      <c r="AU180" s="195" t="s">
        <v>83</v>
      </c>
      <c r="AV180" s="12" t="s">
        <v>83</v>
      </c>
      <c r="AW180" s="12" t="s">
        <v>30</v>
      </c>
      <c r="AX180" s="12" t="s">
        <v>73</v>
      </c>
      <c r="AY180" s="195" t="s">
        <v>149</v>
      </c>
    </row>
    <row r="181" s="12" customFormat="1">
      <c r="B181" s="194"/>
      <c r="D181" s="191" t="s">
        <v>160</v>
      </c>
      <c r="E181" s="195" t="s">
        <v>1</v>
      </c>
      <c r="F181" s="196" t="s">
        <v>601</v>
      </c>
      <c r="H181" s="197">
        <v>11.424</v>
      </c>
      <c r="I181" s="198"/>
      <c r="L181" s="194"/>
      <c r="M181" s="199"/>
      <c r="N181" s="200"/>
      <c r="O181" s="200"/>
      <c r="P181" s="200"/>
      <c r="Q181" s="200"/>
      <c r="R181" s="200"/>
      <c r="S181" s="200"/>
      <c r="T181" s="201"/>
      <c r="AT181" s="195" t="s">
        <v>160</v>
      </c>
      <c r="AU181" s="195" t="s">
        <v>83</v>
      </c>
      <c r="AV181" s="12" t="s">
        <v>83</v>
      </c>
      <c r="AW181" s="12" t="s">
        <v>30</v>
      </c>
      <c r="AX181" s="12" t="s">
        <v>73</v>
      </c>
      <c r="AY181" s="195" t="s">
        <v>149</v>
      </c>
    </row>
    <row r="182" s="15" customFormat="1">
      <c r="B182" s="231"/>
      <c r="D182" s="191" t="s">
        <v>160</v>
      </c>
      <c r="E182" s="232" t="s">
        <v>1</v>
      </c>
      <c r="F182" s="233" t="s">
        <v>589</v>
      </c>
      <c r="H182" s="234">
        <v>108.80000000000001</v>
      </c>
      <c r="I182" s="235"/>
      <c r="L182" s="231"/>
      <c r="M182" s="236"/>
      <c r="N182" s="237"/>
      <c r="O182" s="237"/>
      <c r="P182" s="237"/>
      <c r="Q182" s="237"/>
      <c r="R182" s="237"/>
      <c r="S182" s="237"/>
      <c r="T182" s="238"/>
      <c r="AT182" s="232" t="s">
        <v>160</v>
      </c>
      <c r="AU182" s="232" t="s">
        <v>83</v>
      </c>
      <c r="AV182" s="15" t="s">
        <v>167</v>
      </c>
      <c r="AW182" s="15" t="s">
        <v>30</v>
      </c>
      <c r="AX182" s="15" t="s">
        <v>73</v>
      </c>
      <c r="AY182" s="232" t="s">
        <v>149</v>
      </c>
    </row>
    <row r="183" s="14" customFormat="1">
      <c r="B183" s="224"/>
      <c r="D183" s="191" t="s">
        <v>160</v>
      </c>
      <c r="E183" s="225" t="s">
        <v>1</v>
      </c>
      <c r="F183" s="226" t="s">
        <v>602</v>
      </c>
      <c r="H183" s="225" t="s">
        <v>1</v>
      </c>
      <c r="I183" s="227"/>
      <c r="L183" s="224"/>
      <c r="M183" s="228"/>
      <c r="N183" s="229"/>
      <c r="O183" s="229"/>
      <c r="P183" s="229"/>
      <c r="Q183" s="229"/>
      <c r="R183" s="229"/>
      <c r="S183" s="229"/>
      <c r="T183" s="230"/>
      <c r="AT183" s="225" t="s">
        <v>160</v>
      </c>
      <c r="AU183" s="225" t="s">
        <v>83</v>
      </c>
      <c r="AV183" s="14" t="s">
        <v>81</v>
      </c>
      <c r="AW183" s="14" t="s">
        <v>30</v>
      </c>
      <c r="AX183" s="14" t="s">
        <v>73</v>
      </c>
      <c r="AY183" s="225" t="s">
        <v>149</v>
      </c>
    </row>
    <row r="184" s="12" customFormat="1">
      <c r="B184" s="194"/>
      <c r="D184" s="191" t="s">
        <v>160</v>
      </c>
      <c r="E184" s="195" t="s">
        <v>1</v>
      </c>
      <c r="F184" s="196" t="s">
        <v>603</v>
      </c>
      <c r="H184" s="197">
        <v>13.23</v>
      </c>
      <c r="I184" s="198"/>
      <c r="L184" s="194"/>
      <c r="M184" s="199"/>
      <c r="N184" s="200"/>
      <c r="O184" s="200"/>
      <c r="P184" s="200"/>
      <c r="Q184" s="200"/>
      <c r="R184" s="200"/>
      <c r="S184" s="200"/>
      <c r="T184" s="201"/>
      <c r="AT184" s="195" t="s">
        <v>160</v>
      </c>
      <c r="AU184" s="195" t="s">
        <v>83</v>
      </c>
      <c r="AV184" s="12" t="s">
        <v>83</v>
      </c>
      <c r="AW184" s="12" t="s">
        <v>30</v>
      </c>
      <c r="AX184" s="12" t="s">
        <v>73</v>
      </c>
      <c r="AY184" s="195" t="s">
        <v>149</v>
      </c>
    </row>
    <row r="185" s="15" customFormat="1">
      <c r="B185" s="231"/>
      <c r="D185" s="191" t="s">
        <v>160</v>
      </c>
      <c r="E185" s="232" t="s">
        <v>1</v>
      </c>
      <c r="F185" s="233" t="s">
        <v>589</v>
      </c>
      <c r="H185" s="234">
        <v>13.23</v>
      </c>
      <c r="I185" s="235"/>
      <c r="L185" s="231"/>
      <c r="M185" s="236"/>
      <c r="N185" s="237"/>
      <c r="O185" s="237"/>
      <c r="P185" s="237"/>
      <c r="Q185" s="237"/>
      <c r="R185" s="237"/>
      <c r="S185" s="237"/>
      <c r="T185" s="238"/>
      <c r="AT185" s="232" t="s">
        <v>160</v>
      </c>
      <c r="AU185" s="232" t="s">
        <v>83</v>
      </c>
      <c r="AV185" s="15" t="s">
        <v>167</v>
      </c>
      <c r="AW185" s="15" t="s">
        <v>30</v>
      </c>
      <c r="AX185" s="15" t="s">
        <v>73</v>
      </c>
      <c r="AY185" s="232" t="s">
        <v>149</v>
      </c>
    </row>
    <row r="186" s="13" customFormat="1">
      <c r="B186" s="202"/>
      <c r="D186" s="191" t="s">
        <v>160</v>
      </c>
      <c r="E186" s="203" t="s">
        <v>1</v>
      </c>
      <c r="F186" s="204" t="s">
        <v>187</v>
      </c>
      <c r="H186" s="205">
        <v>1387.9470000000001</v>
      </c>
      <c r="I186" s="206"/>
      <c r="L186" s="202"/>
      <c r="M186" s="207"/>
      <c r="N186" s="208"/>
      <c r="O186" s="208"/>
      <c r="P186" s="208"/>
      <c r="Q186" s="208"/>
      <c r="R186" s="208"/>
      <c r="S186" s="208"/>
      <c r="T186" s="209"/>
      <c r="AT186" s="203" t="s">
        <v>160</v>
      </c>
      <c r="AU186" s="203" t="s">
        <v>83</v>
      </c>
      <c r="AV186" s="13" t="s">
        <v>156</v>
      </c>
      <c r="AW186" s="13" t="s">
        <v>30</v>
      </c>
      <c r="AX186" s="13" t="s">
        <v>73</v>
      </c>
      <c r="AY186" s="203" t="s">
        <v>149</v>
      </c>
    </row>
    <row r="187" s="12" customFormat="1">
      <c r="B187" s="194"/>
      <c r="D187" s="191" t="s">
        <v>160</v>
      </c>
      <c r="E187" s="195" t="s">
        <v>1</v>
      </c>
      <c r="F187" s="196" t="s">
        <v>604</v>
      </c>
      <c r="H187" s="197">
        <v>694</v>
      </c>
      <c r="I187" s="198"/>
      <c r="L187" s="194"/>
      <c r="M187" s="199"/>
      <c r="N187" s="200"/>
      <c r="O187" s="200"/>
      <c r="P187" s="200"/>
      <c r="Q187" s="200"/>
      <c r="R187" s="200"/>
      <c r="S187" s="200"/>
      <c r="T187" s="201"/>
      <c r="AT187" s="195" t="s">
        <v>160</v>
      </c>
      <c r="AU187" s="195" t="s">
        <v>83</v>
      </c>
      <c r="AV187" s="12" t="s">
        <v>83</v>
      </c>
      <c r="AW187" s="12" t="s">
        <v>30</v>
      </c>
      <c r="AX187" s="12" t="s">
        <v>81</v>
      </c>
      <c r="AY187" s="195" t="s">
        <v>149</v>
      </c>
    </row>
    <row r="188" s="1" customFormat="1" ht="36" customHeight="1">
      <c r="B188" s="177"/>
      <c r="C188" s="178" t="s">
        <v>222</v>
      </c>
      <c r="D188" s="178" t="s">
        <v>151</v>
      </c>
      <c r="E188" s="179" t="s">
        <v>605</v>
      </c>
      <c r="F188" s="180" t="s">
        <v>606</v>
      </c>
      <c r="G188" s="181" t="s">
        <v>174</v>
      </c>
      <c r="H188" s="182">
        <v>694</v>
      </c>
      <c r="I188" s="183"/>
      <c r="J188" s="184">
        <f>ROUND(I188*H188,2)</f>
        <v>0</v>
      </c>
      <c r="K188" s="180" t="s">
        <v>531</v>
      </c>
      <c r="L188" s="37"/>
      <c r="M188" s="185" t="s">
        <v>1</v>
      </c>
      <c r="N188" s="186" t="s">
        <v>38</v>
      </c>
      <c r="O188" s="73"/>
      <c r="P188" s="187">
        <f>O188*H188</f>
        <v>0</v>
      </c>
      <c r="Q188" s="187">
        <v>0</v>
      </c>
      <c r="R188" s="187">
        <f>Q188*H188</f>
        <v>0</v>
      </c>
      <c r="S188" s="187">
        <v>0</v>
      </c>
      <c r="T188" s="188">
        <f>S188*H188</f>
        <v>0</v>
      </c>
      <c r="AR188" s="189" t="s">
        <v>156</v>
      </c>
      <c r="AT188" s="189" t="s">
        <v>151</v>
      </c>
      <c r="AU188" s="189" t="s">
        <v>83</v>
      </c>
      <c r="AY188" s="18" t="s">
        <v>149</v>
      </c>
      <c r="BE188" s="190">
        <f>IF(N188="základní",J188,0)</f>
        <v>0</v>
      </c>
      <c r="BF188" s="190">
        <f>IF(N188="snížená",J188,0)</f>
        <v>0</v>
      </c>
      <c r="BG188" s="190">
        <f>IF(N188="zákl. přenesená",J188,0)</f>
        <v>0</v>
      </c>
      <c r="BH188" s="190">
        <f>IF(N188="sníž. přenesená",J188,0)</f>
        <v>0</v>
      </c>
      <c r="BI188" s="190">
        <f>IF(N188="nulová",J188,0)</f>
        <v>0</v>
      </c>
      <c r="BJ188" s="18" t="s">
        <v>81</v>
      </c>
      <c r="BK188" s="190">
        <f>ROUND(I188*H188,2)</f>
        <v>0</v>
      </c>
      <c r="BL188" s="18" t="s">
        <v>156</v>
      </c>
      <c r="BM188" s="189" t="s">
        <v>607</v>
      </c>
    </row>
    <row r="189" s="12" customFormat="1">
      <c r="B189" s="194"/>
      <c r="D189" s="191" t="s">
        <v>160</v>
      </c>
      <c r="E189" s="195" t="s">
        <v>1</v>
      </c>
      <c r="F189" s="196" t="s">
        <v>608</v>
      </c>
      <c r="H189" s="197">
        <v>694</v>
      </c>
      <c r="I189" s="198"/>
      <c r="L189" s="194"/>
      <c r="M189" s="199"/>
      <c r="N189" s="200"/>
      <c r="O189" s="200"/>
      <c r="P189" s="200"/>
      <c r="Q189" s="200"/>
      <c r="R189" s="200"/>
      <c r="S189" s="200"/>
      <c r="T189" s="201"/>
      <c r="AT189" s="195" t="s">
        <v>160</v>
      </c>
      <c r="AU189" s="195" t="s">
        <v>83</v>
      </c>
      <c r="AV189" s="12" t="s">
        <v>83</v>
      </c>
      <c r="AW189" s="12" t="s">
        <v>30</v>
      </c>
      <c r="AX189" s="12" t="s">
        <v>81</v>
      </c>
      <c r="AY189" s="195" t="s">
        <v>149</v>
      </c>
    </row>
    <row r="190" s="1" customFormat="1" ht="48" customHeight="1">
      <c r="B190" s="177"/>
      <c r="C190" s="178" t="s">
        <v>229</v>
      </c>
      <c r="D190" s="178" t="s">
        <v>151</v>
      </c>
      <c r="E190" s="179" t="s">
        <v>609</v>
      </c>
      <c r="F190" s="180" t="s">
        <v>610</v>
      </c>
      <c r="G190" s="181" t="s">
        <v>174</v>
      </c>
      <c r="H190" s="182">
        <v>347</v>
      </c>
      <c r="I190" s="183"/>
      <c r="J190" s="184">
        <f>ROUND(I190*H190,2)</f>
        <v>0</v>
      </c>
      <c r="K190" s="180" t="s">
        <v>531</v>
      </c>
      <c r="L190" s="37"/>
      <c r="M190" s="185" t="s">
        <v>1</v>
      </c>
      <c r="N190" s="186" t="s">
        <v>38</v>
      </c>
      <c r="O190" s="73"/>
      <c r="P190" s="187">
        <f>O190*H190</f>
        <v>0</v>
      </c>
      <c r="Q190" s="187">
        <v>0</v>
      </c>
      <c r="R190" s="187">
        <f>Q190*H190</f>
        <v>0</v>
      </c>
      <c r="S190" s="187">
        <v>0</v>
      </c>
      <c r="T190" s="188">
        <f>S190*H190</f>
        <v>0</v>
      </c>
      <c r="AR190" s="189" t="s">
        <v>156</v>
      </c>
      <c r="AT190" s="189" t="s">
        <v>151</v>
      </c>
      <c r="AU190" s="189" t="s">
        <v>83</v>
      </c>
      <c r="AY190" s="18" t="s">
        <v>149</v>
      </c>
      <c r="BE190" s="190">
        <f>IF(N190="základní",J190,0)</f>
        <v>0</v>
      </c>
      <c r="BF190" s="190">
        <f>IF(N190="snížená",J190,0)</f>
        <v>0</v>
      </c>
      <c r="BG190" s="190">
        <f>IF(N190="zákl. přenesená",J190,0)</f>
        <v>0</v>
      </c>
      <c r="BH190" s="190">
        <f>IF(N190="sníž. přenesená",J190,0)</f>
        <v>0</v>
      </c>
      <c r="BI190" s="190">
        <f>IF(N190="nulová",J190,0)</f>
        <v>0</v>
      </c>
      <c r="BJ190" s="18" t="s">
        <v>81</v>
      </c>
      <c r="BK190" s="190">
        <f>ROUND(I190*H190,2)</f>
        <v>0</v>
      </c>
      <c r="BL190" s="18" t="s">
        <v>156</v>
      </c>
      <c r="BM190" s="189" t="s">
        <v>611</v>
      </c>
    </row>
    <row r="191" s="12" customFormat="1">
      <c r="B191" s="194"/>
      <c r="D191" s="191" t="s">
        <v>160</v>
      </c>
      <c r="E191" s="195" t="s">
        <v>1</v>
      </c>
      <c r="F191" s="196" t="s">
        <v>612</v>
      </c>
      <c r="H191" s="197">
        <v>347</v>
      </c>
      <c r="I191" s="198"/>
      <c r="L191" s="194"/>
      <c r="M191" s="199"/>
      <c r="N191" s="200"/>
      <c r="O191" s="200"/>
      <c r="P191" s="200"/>
      <c r="Q191" s="200"/>
      <c r="R191" s="200"/>
      <c r="S191" s="200"/>
      <c r="T191" s="201"/>
      <c r="AT191" s="195" t="s">
        <v>160</v>
      </c>
      <c r="AU191" s="195" t="s">
        <v>83</v>
      </c>
      <c r="AV191" s="12" t="s">
        <v>83</v>
      </c>
      <c r="AW191" s="12" t="s">
        <v>30</v>
      </c>
      <c r="AX191" s="12" t="s">
        <v>81</v>
      </c>
      <c r="AY191" s="195" t="s">
        <v>149</v>
      </c>
    </row>
    <row r="192" s="1" customFormat="1" ht="36" customHeight="1">
      <c r="B192" s="177"/>
      <c r="C192" s="178" t="s">
        <v>234</v>
      </c>
      <c r="D192" s="178" t="s">
        <v>151</v>
      </c>
      <c r="E192" s="179" t="s">
        <v>613</v>
      </c>
      <c r="F192" s="180" t="s">
        <v>614</v>
      </c>
      <c r="G192" s="181" t="s">
        <v>154</v>
      </c>
      <c r="H192" s="182">
        <v>2304.5999999999999</v>
      </c>
      <c r="I192" s="183"/>
      <c r="J192" s="184">
        <f>ROUND(I192*H192,2)</f>
        <v>0</v>
      </c>
      <c r="K192" s="180" t="s">
        <v>531</v>
      </c>
      <c r="L192" s="37"/>
      <c r="M192" s="185" t="s">
        <v>1</v>
      </c>
      <c r="N192" s="186" t="s">
        <v>38</v>
      </c>
      <c r="O192" s="73"/>
      <c r="P192" s="187">
        <f>O192*H192</f>
        <v>0</v>
      </c>
      <c r="Q192" s="187">
        <v>0.00084999999999999995</v>
      </c>
      <c r="R192" s="187">
        <f>Q192*H192</f>
        <v>1.9589099999999997</v>
      </c>
      <c r="S192" s="187">
        <v>0</v>
      </c>
      <c r="T192" s="188">
        <f>S192*H192</f>
        <v>0</v>
      </c>
      <c r="AR192" s="189" t="s">
        <v>156</v>
      </c>
      <c r="AT192" s="189" t="s">
        <v>151</v>
      </c>
      <c r="AU192" s="189" t="s">
        <v>83</v>
      </c>
      <c r="AY192" s="18" t="s">
        <v>149</v>
      </c>
      <c r="BE192" s="190">
        <f>IF(N192="základní",J192,0)</f>
        <v>0</v>
      </c>
      <c r="BF192" s="190">
        <f>IF(N192="snížená",J192,0)</f>
        <v>0</v>
      </c>
      <c r="BG192" s="190">
        <f>IF(N192="zákl. přenesená",J192,0)</f>
        <v>0</v>
      </c>
      <c r="BH192" s="190">
        <f>IF(N192="sníž. přenesená",J192,0)</f>
        <v>0</v>
      </c>
      <c r="BI192" s="190">
        <f>IF(N192="nulová",J192,0)</f>
        <v>0</v>
      </c>
      <c r="BJ192" s="18" t="s">
        <v>81</v>
      </c>
      <c r="BK192" s="190">
        <f>ROUND(I192*H192,2)</f>
        <v>0</v>
      </c>
      <c r="BL192" s="18" t="s">
        <v>156</v>
      </c>
      <c r="BM192" s="189" t="s">
        <v>615</v>
      </c>
    </row>
    <row r="193" s="14" customFormat="1">
      <c r="B193" s="224"/>
      <c r="D193" s="191" t="s">
        <v>160</v>
      </c>
      <c r="E193" s="225" t="s">
        <v>1</v>
      </c>
      <c r="F193" s="226" t="s">
        <v>576</v>
      </c>
      <c r="H193" s="225" t="s">
        <v>1</v>
      </c>
      <c r="I193" s="227"/>
      <c r="L193" s="224"/>
      <c r="M193" s="228"/>
      <c r="N193" s="229"/>
      <c r="O193" s="229"/>
      <c r="P193" s="229"/>
      <c r="Q193" s="229"/>
      <c r="R193" s="229"/>
      <c r="S193" s="229"/>
      <c r="T193" s="230"/>
      <c r="AT193" s="225" t="s">
        <v>160</v>
      </c>
      <c r="AU193" s="225" t="s">
        <v>83</v>
      </c>
      <c r="AV193" s="14" t="s">
        <v>81</v>
      </c>
      <c r="AW193" s="14" t="s">
        <v>30</v>
      </c>
      <c r="AX193" s="14" t="s">
        <v>73</v>
      </c>
      <c r="AY193" s="225" t="s">
        <v>149</v>
      </c>
    </row>
    <row r="194" s="12" customFormat="1">
      <c r="B194" s="194"/>
      <c r="D194" s="191" t="s">
        <v>160</v>
      </c>
      <c r="E194" s="195" t="s">
        <v>1</v>
      </c>
      <c r="F194" s="196" t="s">
        <v>616</v>
      </c>
      <c r="H194" s="197">
        <v>76.230000000000004</v>
      </c>
      <c r="I194" s="198"/>
      <c r="L194" s="194"/>
      <c r="M194" s="199"/>
      <c r="N194" s="200"/>
      <c r="O194" s="200"/>
      <c r="P194" s="200"/>
      <c r="Q194" s="200"/>
      <c r="R194" s="200"/>
      <c r="S194" s="200"/>
      <c r="T194" s="201"/>
      <c r="AT194" s="195" t="s">
        <v>160</v>
      </c>
      <c r="AU194" s="195" t="s">
        <v>83</v>
      </c>
      <c r="AV194" s="12" t="s">
        <v>83</v>
      </c>
      <c r="AW194" s="12" t="s">
        <v>30</v>
      </c>
      <c r="AX194" s="12" t="s">
        <v>73</v>
      </c>
      <c r="AY194" s="195" t="s">
        <v>149</v>
      </c>
    </row>
    <row r="195" s="12" customFormat="1">
      <c r="B195" s="194"/>
      <c r="D195" s="191" t="s">
        <v>160</v>
      </c>
      <c r="E195" s="195" t="s">
        <v>1</v>
      </c>
      <c r="F195" s="196" t="s">
        <v>617</v>
      </c>
      <c r="H195" s="197">
        <v>229.88999999999999</v>
      </c>
      <c r="I195" s="198"/>
      <c r="L195" s="194"/>
      <c r="M195" s="199"/>
      <c r="N195" s="200"/>
      <c r="O195" s="200"/>
      <c r="P195" s="200"/>
      <c r="Q195" s="200"/>
      <c r="R195" s="200"/>
      <c r="S195" s="200"/>
      <c r="T195" s="201"/>
      <c r="AT195" s="195" t="s">
        <v>160</v>
      </c>
      <c r="AU195" s="195" t="s">
        <v>83</v>
      </c>
      <c r="AV195" s="12" t="s">
        <v>83</v>
      </c>
      <c r="AW195" s="12" t="s">
        <v>30</v>
      </c>
      <c r="AX195" s="12" t="s">
        <v>73</v>
      </c>
      <c r="AY195" s="195" t="s">
        <v>149</v>
      </c>
    </row>
    <row r="196" s="12" customFormat="1">
      <c r="B196" s="194"/>
      <c r="D196" s="191" t="s">
        <v>160</v>
      </c>
      <c r="E196" s="195" t="s">
        <v>1</v>
      </c>
      <c r="F196" s="196" t="s">
        <v>618</v>
      </c>
      <c r="H196" s="197">
        <v>40.600000000000001</v>
      </c>
      <c r="I196" s="198"/>
      <c r="L196" s="194"/>
      <c r="M196" s="199"/>
      <c r="N196" s="200"/>
      <c r="O196" s="200"/>
      <c r="P196" s="200"/>
      <c r="Q196" s="200"/>
      <c r="R196" s="200"/>
      <c r="S196" s="200"/>
      <c r="T196" s="201"/>
      <c r="AT196" s="195" t="s">
        <v>160</v>
      </c>
      <c r="AU196" s="195" t="s">
        <v>83</v>
      </c>
      <c r="AV196" s="12" t="s">
        <v>83</v>
      </c>
      <c r="AW196" s="12" t="s">
        <v>30</v>
      </c>
      <c r="AX196" s="12" t="s">
        <v>73</v>
      </c>
      <c r="AY196" s="195" t="s">
        <v>149</v>
      </c>
    </row>
    <row r="197" s="12" customFormat="1">
      <c r="B197" s="194"/>
      <c r="D197" s="191" t="s">
        <v>160</v>
      </c>
      <c r="E197" s="195" t="s">
        <v>1</v>
      </c>
      <c r="F197" s="196" t="s">
        <v>619</v>
      </c>
      <c r="H197" s="197">
        <v>162.40000000000001</v>
      </c>
      <c r="I197" s="198"/>
      <c r="L197" s="194"/>
      <c r="M197" s="199"/>
      <c r="N197" s="200"/>
      <c r="O197" s="200"/>
      <c r="P197" s="200"/>
      <c r="Q197" s="200"/>
      <c r="R197" s="200"/>
      <c r="S197" s="200"/>
      <c r="T197" s="201"/>
      <c r="AT197" s="195" t="s">
        <v>160</v>
      </c>
      <c r="AU197" s="195" t="s">
        <v>83</v>
      </c>
      <c r="AV197" s="12" t="s">
        <v>83</v>
      </c>
      <c r="AW197" s="12" t="s">
        <v>30</v>
      </c>
      <c r="AX197" s="12" t="s">
        <v>73</v>
      </c>
      <c r="AY197" s="195" t="s">
        <v>149</v>
      </c>
    </row>
    <row r="198" s="12" customFormat="1">
      <c r="B198" s="194"/>
      <c r="D198" s="191" t="s">
        <v>160</v>
      </c>
      <c r="E198" s="195" t="s">
        <v>1</v>
      </c>
      <c r="F198" s="196" t="s">
        <v>620</v>
      </c>
      <c r="H198" s="197">
        <v>62.060000000000002</v>
      </c>
      <c r="I198" s="198"/>
      <c r="L198" s="194"/>
      <c r="M198" s="199"/>
      <c r="N198" s="200"/>
      <c r="O198" s="200"/>
      <c r="P198" s="200"/>
      <c r="Q198" s="200"/>
      <c r="R198" s="200"/>
      <c r="S198" s="200"/>
      <c r="T198" s="201"/>
      <c r="AT198" s="195" t="s">
        <v>160</v>
      </c>
      <c r="AU198" s="195" t="s">
        <v>83</v>
      </c>
      <c r="AV198" s="12" t="s">
        <v>83</v>
      </c>
      <c r="AW198" s="12" t="s">
        <v>30</v>
      </c>
      <c r="AX198" s="12" t="s">
        <v>73</v>
      </c>
      <c r="AY198" s="195" t="s">
        <v>149</v>
      </c>
    </row>
    <row r="199" s="12" customFormat="1">
      <c r="B199" s="194"/>
      <c r="D199" s="191" t="s">
        <v>160</v>
      </c>
      <c r="E199" s="195" t="s">
        <v>1</v>
      </c>
      <c r="F199" s="196" t="s">
        <v>621</v>
      </c>
      <c r="H199" s="197">
        <v>184.96000000000001</v>
      </c>
      <c r="I199" s="198"/>
      <c r="L199" s="194"/>
      <c r="M199" s="199"/>
      <c r="N199" s="200"/>
      <c r="O199" s="200"/>
      <c r="P199" s="200"/>
      <c r="Q199" s="200"/>
      <c r="R199" s="200"/>
      <c r="S199" s="200"/>
      <c r="T199" s="201"/>
      <c r="AT199" s="195" t="s">
        <v>160</v>
      </c>
      <c r="AU199" s="195" t="s">
        <v>83</v>
      </c>
      <c r="AV199" s="12" t="s">
        <v>83</v>
      </c>
      <c r="AW199" s="12" t="s">
        <v>30</v>
      </c>
      <c r="AX199" s="12" t="s">
        <v>73</v>
      </c>
      <c r="AY199" s="195" t="s">
        <v>149</v>
      </c>
    </row>
    <row r="200" s="12" customFormat="1">
      <c r="B200" s="194"/>
      <c r="D200" s="191" t="s">
        <v>160</v>
      </c>
      <c r="E200" s="195" t="s">
        <v>1</v>
      </c>
      <c r="F200" s="196" t="s">
        <v>622</v>
      </c>
      <c r="H200" s="197">
        <v>329.45999999999998</v>
      </c>
      <c r="I200" s="198"/>
      <c r="L200" s="194"/>
      <c r="M200" s="199"/>
      <c r="N200" s="200"/>
      <c r="O200" s="200"/>
      <c r="P200" s="200"/>
      <c r="Q200" s="200"/>
      <c r="R200" s="200"/>
      <c r="S200" s="200"/>
      <c r="T200" s="201"/>
      <c r="AT200" s="195" t="s">
        <v>160</v>
      </c>
      <c r="AU200" s="195" t="s">
        <v>83</v>
      </c>
      <c r="AV200" s="12" t="s">
        <v>83</v>
      </c>
      <c r="AW200" s="12" t="s">
        <v>30</v>
      </c>
      <c r="AX200" s="12" t="s">
        <v>73</v>
      </c>
      <c r="AY200" s="195" t="s">
        <v>149</v>
      </c>
    </row>
    <row r="201" s="12" customFormat="1">
      <c r="B201" s="194"/>
      <c r="D201" s="191" t="s">
        <v>160</v>
      </c>
      <c r="E201" s="195" t="s">
        <v>1</v>
      </c>
      <c r="F201" s="196" t="s">
        <v>623</v>
      </c>
      <c r="H201" s="197">
        <v>201.59999999999999</v>
      </c>
      <c r="I201" s="198"/>
      <c r="L201" s="194"/>
      <c r="M201" s="199"/>
      <c r="N201" s="200"/>
      <c r="O201" s="200"/>
      <c r="P201" s="200"/>
      <c r="Q201" s="200"/>
      <c r="R201" s="200"/>
      <c r="S201" s="200"/>
      <c r="T201" s="201"/>
      <c r="AT201" s="195" t="s">
        <v>160</v>
      </c>
      <c r="AU201" s="195" t="s">
        <v>83</v>
      </c>
      <c r="AV201" s="12" t="s">
        <v>83</v>
      </c>
      <c r="AW201" s="12" t="s">
        <v>30</v>
      </c>
      <c r="AX201" s="12" t="s">
        <v>73</v>
      </c>
      <c r="AY201" s="195" t="s">
        <v>149</v>
      </c>
    </row>
    <row r="202" s="12" customFormat="1">
      <c r="B202" s="194"/>
      <c r="D202" s="191" t="s">
        <v>160</v>
      </c>
      <c r="E202" s="195" t="s">
        <v>1</v>
      </c>
      <c r="F202" s="196" t="s">
        <v>624</v>
      </c>
      <c r="H202" s="197">
        <v>261.74400000000003</v>
      </c>
      <c r="I202" s="198"/>
      <c r="L202" s="194"/>
      <c r="M202" s="199"/>
      <c r="N202" s="200"/>
      <c r="O202" s="200"/>
      <c r="P202" s="200"/>
      <c r="Q202" s="200"/>
      <c r="R202" s="200"/>
      <c r="S202" s="200"/>
      <c r="T202" s="201"/>
      <c r="AT202" s="195" t="s">
        <v>160</v>
      </c>
      <c r="AU202" s="195" t="s">
        <v>83</v>
      </c>
      <c r="AV202" s="12" t="s">
        <v>83</v>
      </c>
      <c r="AW202" s="12" t="s">
        <v>30</v>
      </c>
      <c r="AX202" s="12" t="s">
        <v>73</v>
      </c>
      <c r="AY202" s="195" t="s">
        <v>149</v>
      </c>
    </row>
    <row r="203" s="12" customFormat="1">
      <c r="B203" s="194"/>
      <c r="D203" s="191" t="s">
        <v>160</v>
      </c>
      <c r="E203" s="195" t="s">
        <v>1</v>
      </c>
      <c r="F203" s="196" t="s">
        <v>625</v>
      </c>
      <c r="H203" s="197">
        <v>283.13999999999999</v>
      </c>
      <c r="I203" s="198"/>
      <c r="L203" s="194"/>
      <c r="M203" s="199"/>
      <c r="N203" s="200"/>
      <c r="O203" s="200"/>
      <c r="P203" s="200"/>
      <c r="Q203" s="200"/>
      <c r="R203" s="200"/>
      <c r="S203" s="200"/>
      <c r="T203" s="201"/>
      <c r="AT203" s="195" t="s">
        <v>160</v>
      </c>
      <c r="AU203" s="195" t="s">
        <v>83</v>
      </c>
      <c r="AV203" s="12" t="s">
        <v>83</v>
      </c>
      <c r="AW203" s="12" t="s">
        <v>30</v>
      </c>
      <c r="AX203" s="12" t="s">
        <v>73</v>
      </c>
      <c r="AY203" s="195" t="s">
        <v>149</v>
      </c>
    </row>
    <row r="204" s="12" customFormat="1">
      <c r="B204" s="194"/>
      <c r="D204" s="191" t="s">
        <v>160</v>
      </c>
      <c r="E204" s="195" t="s">
        <v>1</v>
      </c>
      <c r="F204" s="196" t="s">
        <v>626</v>
      </c>
      <c r="H204" s="197">
        <v>272.44</v>
      </c>
      <c r="I204" s="198"/>
      <c r="L204" s="194"/>
      <c r="M204" s="199"/>
      <c r="N204" s="200"/>
      <c r="O204" s="200"/>
      <c r="P204" s="200"/>
      <c r="Q204" s="200"/>
      <c r="R204" s="200"/>
      <c r="S204" s="200"/>
      <c r="T204" s="201"/>
      <c r="AT204" s="195" t="s">
        <v>160</v>
      </c>
      <c r="AU204" s="195" t="s">
        <v>83</v>
      </c>
      <c r="AV204" s="12" t="s">
        <v>83</v>
      </c>
      <c r="AW204" s="12" t="s">
        <v>30</v>
      </c>
      <c r="AX204" s="12" t="s">
        <v>73</v>
      </c>
      <c r="AY204" s="195" t="s">
        <v>149</v>
      </c>
    </row>
    <row r="205" s="12" customFormat="1">
      <c r="B205" s="194"/>
      <c r="D205" s="191" t="s">
        <v>160</v>
      </c>
      <c r="E205" s="195" t="s">
        <v>1</v>
      </c>
      <c r="F205" s="196" t="s">
        <v>627</v>
      </c>
      <c r="H205" s="197">
        <v>135.36099999999999</v>
      </c>
      <c r="I205" s="198"/>
      <c r="L205" s="194"/>
      <c r="M205" s="199"/>
      <c r="N205" s="200"/>
      <c r="O205" s="200"/>
      <c r="P205" s="200"/>
      <c r="Q205" s="200"/>
      <c r="R205" s="200"/>
      <c r="S205" s="200"/>
      <c r="T205" s="201"/>
      <c r="AT205" s="195" t="s">
        <v>160</v>
      </c>
      <c r="AU205" s="195" t="s">
        <v>83</v>
      </c>
      <c r="AV205" s="12" t="s">
        <v>83</v>
      </c>
      <c r="AW205" s="12" t="s">
        <v>30</v>
      </c>
      <c r="AX205" s="12" t="s">
        <v>73</v>
      </c>
      <c r="AY205" s="195" t="s">
        <v>149</v>
      </c>
    </row>
    <row r="206" s="15" customFormat="1">
      <c r="B206" s="231"/>
      <c r="D206" s="191" t="s">
        <v>160</v>
      </c>
      <c r="E206" s="232" t="s">
        <v>1</v>
      </c>
      <c r="F206" s="233" t="s">
        <v>589</v>
      </c>
      <c r="H206" s="234">
        <v>2239.8849999999998</v>
      </c>
      <c r="I206" s="235"/>
      <c r="L206" s="231"/>
      <c r="M206" s="236"/>
      <c r="N206" s="237"/>
      <c r="O206" s="237"/>
      <c r="P206" s="237"/>
      <c r="Q206" s="237"/>
      <c r="R206" s="237"/>
      <c r="S206" s="237"/>
      <c r="T206" s="238"/>
      <c r="AT206" s="232" t="s">
        <v>160</v>
      </c>
      <c r="AU206" s="232" t="s">
        <v>83</v>
      </c>
      <c r="AV206" s="15" t="s">
        <v>167</v>
      </c>
      <c r="AW206" s="15" t="s">
        <v>30</v>
      </c>
      <c r="AX206" s="15" t="s">
        <v>73</v>
      </c>
      <c r="AY206" s="232" t="s">
        <v>149</v>
      </c>
    </row>
    <row r="207" s="14" customFormat="1">
      <c r="B207" s="224"/>
      <c r="D207" s="191" t="s">
        <v>160</v>
      </c>
      <c r="E207" s="225" t="s">
        <v>1</v>
      </c>
      <c r="F207" s="226" t="s">
        <v>590</v>
      </c>
      <c r="H207" s="225" t="s">
        <v>1</v>
      </c>
      <c r="I207" s="227"/>
      <c r="L207" s="224"/>
      <c r="M207" s="228"/>
      <c r="N207" s="229"/>
      <c r="O207" s="229"/>
      <c r="P207" s="229"/>
      <c r="Q207" s="229"/>
      <c r="R207" s="229"/>
      <c r="S207" s="229"/>
      <c r="T207" s="230"/>
      <c r="AT207" s="225" t="s">
        <v>160</v>
      </c>
      <c r="AU207" s="225" t="s">
        <v>83</v>
      </c>
      <c r="AV207" s="14" t="s">
        <v>81</v>
      </c>
      <c r="AW207" s="14" t="s">
        <v>30</v>
      </c>
      <c r="AX207" s="14" t="s">
        <v>73</v>
      </c>
      <c r="AY207" s="225" t="s">
        <v>149</v>
      </c>
    </row>
    <row r="208" s="12" customFormat="1">
      <c r="B208" s="194"/>
      <c r="D208" s="191" t="s">
        <v>160</v>
      </c>
      <c r="E208" s="195" t="s">
        <v>1</v>
      </c>
      <c r="F208" s="196" t="s">
        <v>628</v>
      </c>
      <c r="H208" s="197">
        <v>64.721999999999994</v>
      </c>
      <c r="I208" s="198"/>
      <c r="L208" s="194"/>
      <c r="M208" s="199"/>
      <c r="N208" s="200"/>
      <c r="O208" s="200"/>
      <c r="P208" s="200"/>
      <c r="Q208" s="200"/>
      <c r="R208" s="200"/>
      <c r="S208" s="200"/>
      <c r="T208" s="201"/>
      <c r="AT208" s="195" t="s">
        <v>160</v>
      </c>
      <c r="AU208" s="195" t="s">
        <v>83</v>
      </c>
      <c r="AV208" s="12" t="s">
        <v>83</v>
      </c>
      <c r="AW208" s="12" t="s">
        <v>30</v>
      </c>
      <c r="AX208" s="12" t="s">
        <v>73</v>
      </c>
      <c r="AY208" s="195" t="s">
        <v>149</v>
      </c>
    </row>
    <row r="209" s="15" customFormat="1">
      <c r="B209" s="231"/>
      <c r="D209" s="191" t="s">
        <v>160</v>
      </c>
      <c r="E209" s="232" t="s">
        <v>1</v>
      </c>
      <c r="F209" s="233" t="s">
        <v>589</v>
      </c>
      <c r="H209" s="234">
        <v>64.721999999999994</v>
      </c>
      <c r="I209" s="235"/>
      <c r="L209" s="231"/>
      <c r="M209" s="236"/>
      <c r="N209" s="237"/>
      <c r="O209" s="237"/>
      <c r="P209" s="237"/>
      <c r="Q209" s="237"/>
      <c r="R209" s="237"/>
      <c r="S209" s="237"/>
      <c r="T209" s="238"/>
      <c r="AT209" s="232" t="s">
        <v>160</v>
      </c>
      <c r="AU209" s="232" t="s">
        <v>83</v>
      </c>
      <c r="AV209" s="15" t="s">
        <v>167</v>
      </c>
      <c r="AW209" s="15" t="s">
        <v>30</v>
      </c>
      <c r="AX209" s="15" t="s">
        <v>73</v>
      </c>
      <c r="AY209" s="232" t="s">
        <v>149</v>
      </c>
    </row>
    <row r="210" s="13" customFormat="1">
      <c r="B210" s="202"/>
      <c r="D210" s="191" t="s">
        <v>160</v>
      </c>
      <c r="E210" s="203" t="s">
        <v>1</v>
      </c>
      <c r="F210" s="204" t="s">
        <v>187</v>
      </c>
      <c r="H210" s="205">
        <v>2304.607</v>
      </c>
      <c r="I210" s="206"/>
      <c r="L210" s="202"/>
      <c r="M210" s="207"/>
      <c r="N210" s="208"/>
      <c r="O210" s="208"/>
      <c r="P210" s="208"/>
      <c r="Q210" s="208"/>
      <c r="R210" s="208"/>
      <c r="S210" s="208"/>
      <c r="T210" s="209"/>
      <c r="AT210" s="203" t="s">
        <v>160</v>
      </c>
      <c r="AU210" s="203" t="s">
        <v>83</v>
      </c>
      <c r="AV210" s="13" t="s">
        <v>156</v>
      </c>
      <c r="AW210" s="13" t="s">
        <v>30</v>
      </c>
      <c r="AX210" s="13" t="s">
        <v>73</v>
      </c>
      <c r="AY210" s="203" t="s">
        <v>149</v>
      </c>
    </row>
    <row r="211" s="12" customFormat="1">
      <c r="B211" s="194"/>
      <c r="D211" s="191" t="s">
        <v>160</v>
      </c>
      <c r="E211" s="195" t="s">
        <v>1</v>
      </c>
      <c r="F211" s="196" t="s">
        <v>629</v>
      </c>
      <c r="H211" s="197">
        <v>2304.5999999999999</v>
      </c>
      <c r="I211" s="198"/>
      <c r="L211" s="194"/>
      <c r="M211" s="199"/>
      <c r="N211" s="200"/>
      <c r="O211" s="200"/>
      <c r="P211" s="200"/>
      <c r="Q211" s="200"/>
      <c r="R211" s="200"/>
      <c r="S211" s="200"/>
      <c r="T211" s="201"/>
      <c r="AT211" s="195" t="s">
        <v>160</v>
      </c>
      <c r="AU211" s="195" t="s">
        <v>83</v>
      </c>
      <c r="AV211" s="12" t="s">
        <v>83</v>
      </c>
      <c r="AW211" s="12" t="s">
        <v>30</v>
      </c>
      <c r="AX211" s="12" t="s">
        <v>81</v>
      </c>
      <c r="AY211" s="195" t="s">
        <v>149</v>
      </c>
    </row>
    <row r="212" s="1" customFormat="1" ht="36" customHeight="1">
      <c r="B212" s="177"/>
      <c r="C212" s="178" t="s">
        <v>8</v>
      </c>
      <c r="D212" s="178" t="s">
        <v>151</v>
      </c>
      <c r="E212" s="179" t="s">
        <v>630</v>
      </c>
      <c r="F212" s="180" t="s">
        <v>631</v>
      </c>
      <c r="G212" s="181" t="s">
        <v>154</v>
      </c>
      <c r="H212" s="182">
        <v>2304.5999999999999</v>
      </c>
      <c r="I212" s="183"/>
      <c r="J212" s="184">
        <f>ROUND(I212*H212,2)</f>
        <v>0</v>
      </c>
      <c r="K212" s="180" t="s">
        <v>531</v>
      </c>
      <c r="L212" s="37"/>
      <c r="M212" s="185" t="s">
        <v>1</v>
      </c>
      <c r="N212" s="186" t="s">
        <v>38</v>
      </c>
      <c r="O212" s="73"/>
      <c r="P212" s="187">
        <f>O212*H212</f>
        <v>0</v>
      </c>
      <c r="Q212" s="187">
        <v>0</v>
      </c>
      <c r="R212" s="187">
        <f>Q212*H212</f>
        <v>0</v>
      </c>
      <c r="S212" s="187">
        <v>0</v>
      </c>
      <c r="T212" s="188">
        <f>S212*H212</f>
        <v>0</v>
      </c>
      <c r="AR212" s="189" t="s">
        <v>156</v>
      </c>
      <c r="AT212" s="189" t="s">
        <v>151</v>
      </c>
      <c r="AU212" s="189" t="s">
        <v>83</v>
      </c>
      <c r="AY212" s="18" t="s">
        <v>149</v>
      </c>
      <c r="BE212" s="190">
        <f>IF(N212="základní",J212,0)</f>
        <v>0</v>
      </c>
      <c r="BF212" s="190">
        <f>IF(N212="snížená",J212,0)</f>
        <v>0</v>
      </c>
      <c r="BG212" s="190">
        <f>IF(N212="zákl. přenesená",J212,0)</f>
        <v>0</v>
      </c>
      <c r="BH212" s="190">
        <f>IF(N212="sníž. přenesená",J212,0)</f>
        <v>0</v>
      </c>
      <c r="BI212" s="190">
        <f>IF(N212="nulová",J212,0)</f>
        <v>0</v>
      </c>
      <c r="BJ212" s="18" t="s">
        <v>81</v>
      </c>
      <c r="BK212" s="190">
        <f>ROUND(I212*H212,2)</f>
        <v>0</v>
      </c>
      <c r="BL212" s="18" t="s">
        <v>156</v>
      </c>
      <c r="BM212" s="189" t="s">
        <v>632</v>
      </c>
    </row>
    <row r="213" s="12" customFormat="1">
      <c r="B213" s="194"/>
      <c r="D213" s="191" t="s">
        <v>160</v>
      </c>
      <c r="E213" s="195" t="s">
        <v>1</v>
      </c>
      <c r="F213" s="196" t="s">
        <v>629</v>
      </c>
      <c r="H213" s="197">
        <v>2304.5999999999999</v>
      </c>
      <c r="I213" s="198"/>
      <c r="L213" s="194"/>
      <c r="M213" s="199"/>
      <c r="N213" s="200"/>
      <c r="O213" s="200"/>
      <c r="P213" s="200"/>
      <c r="Q213" s="200"/>
      <c r="R213" s="200"/>
      <c r="S213" s="200"/>
      <c r="T213" s="201"/>
      <c r="AT213" s="195" t="s">
        <v>160</v>
      </c>
      <c r="AU213" s="195" t="s">
        <v>83</v>
      </c>
      <c r="AV213" s="12" t="s">
        <v>83</v>
      </c>
      <c r="AW213" s="12" t="s">
        <v>30</v>
      </c>
      <c r="AX213" s="12" t="s">
        <v>81</v>
      </c>
      <c r="AY213" s="195" t="s">
        <v>149</v>
      </c>
    </row>
    <row r="214" s="1" customFormat="1" ht="48" customHeight="1">
      <c r="B214" s="177"/>
      <c r="C214" s="178" t="s">
        <v>245</v>
      </c>
      <c r="D214" s="178" t="s">
        <v>151</v>
      </c>
      <c r="E214" s="179" t="s">
        <v>633</v>
      </c>
      <c r="F214" s="180" t="s">
        <v>634</v>
      </c>
      <c r="G214" s="181" t="s">
        <v>174</v>
      </c>
      <c r="H214" s="182">
        <v>763.39999999999998</v>
      </c>
      <c r="I214" s="183"/>
      <c r="J214" s="184">
        <f>ROUND(I214*H214,2)</f>
        <v>0</v>
      </c>
      <c r="K214" s="180" t="s">
        <v>531</v>
      </c>
      <c r="L214" s="37"/>
      <c r="M214" s="185" t="s">
        <v>1</v>
      </c>
      <c r="N214" s="186" t="s">
        <v>38</v>
      </c>
      <c r="O214" s="73"/>
      <c r="P214" s="187">
        <f>O214*H214</f>
        <v>0</v>
      </c>
      <c r="Q214" s="187">
        <v>0</v>
      </c>
      <c r="R214" s="187">
        <f>Q214*H214</f>
        <v>0</v>
      </c>
      <c r="S214" s="187">
        <v>0</v>
      </c>
      <c r="T214" s="188">
        <f>S214*H214</f>
        <v>0</v>
      </c>
      <c r="AR214" s="189" t="s">
        <v>156</v>
      </c>
      <c r="AT214" s="189" t="s">
        <v>151</v>
      </c>
      <c r="AU214" s="189" t="s">
        <v>83</v>
      </c>
      <c r="AY214" s="18" t="s">
        <v>149</v>
      </c>
      <c r="BE214" s="190">
        <f>IF(N214="základní",J214,0)</f>
        <v>0</v>
      </c>
      <c r="BF214" s="190">
        <f>IF(N214="snížená",J214,0)</f>
        <v>0</v>
      </c>
      <c r="BG214" s="190">
        <f>IF(N214="zákl. přenesená",J214,0)</f>
        <v>0</v>
      </c>
      <c r="BH214" s="190">
        <f>IF(N214="sníž. přenesená",J214,0)</f>
        <v>0</v>
      </c>
      <c r="BI214" s="190">
        <f>IF(N214="nulová",J214,0)</f>
        <v>0</v>
      </c>
      <c r="BJ214" s="18" t="s">
        <v>81</v>
      </c>
      <c r="BK214" s="190">
        <f>ROUND(I214*H214,2)</f>
        <v>0</v>
      </c>
      <c r="BL214" s="18" t="s">
        <v>156</v>
      </c>
      <c r="BM214" s="189" t="s">
        <v>635</v>
      </c>
    </row>
    <row r="215" s="12" customFormat="1">
      <c r="B215" s="194"/>
      <c r="D215" s="191" t="s">
        <v>160</v>
      </c>
      <c r="E215" s="195" t="s">
        <v>1</v>
      </c>
      <c r="F215" s="196" t="s">
        <v>636</v>
      </c>
      <c r="H215" s="197">
        <v>763.39999999999998</v>
      </c>
      <c r="I215" s="198"/>
      <c r="L215" s="194"/>
      <c r="M215" s="199"/>
      <c r="N215" s="200"/>
      <c r="O215" s="200"/>
      <c r="P215" s="200"/>
      <c r="Q215" s="200"/>
      <c r="R215" s="200"/>
      <c r="S215" s="200"/>
      <c r="T215" s="201"/>
      <c r="AT215" s="195" t="s">
        <v>160</v>
      </c>
      <c r="AU215" s="195" t="s">
        <v>83</v>
      </c>
      <c r="AV215" s="12" t="s">
        <v>83</v>
      </c>
      <c r="AW215" s="12" t="s">
        <v>30</v>
      </c>
      <c r="AX215" s="12" t="s">
        <v>81</v>
      </c>
      <c r="AY215" s="195" t="s">
        <v>149</v>
      </c>
    </row>
    <row r="216" s="1" customFormat="1" ht="60" customHeight="1">
      <c r="B216" s="177"/>
      <c r="C216" s="178" t="s">
        <v>250</v>
      </c>
      <c r="D216" s="178" t="s">
        <v>151</v>
      </c>
      <c r="E216" s="179" t="s">
        <v>205</v>
      </c>
      <c r="F216" s="180" t="s">
        <v>206</v>
      </c>
      <c r="G216" s="181" t="s">
        <v>174</v>
      </c>
      <c r="H216" s="182">
        <v>381.69999999999999</v>
      </c>
      <c r="I216" s="183"/>
      <c r="J216" s="184">
        <f>ROUND(I216*H216,2)</f>
        <v>0</v>
      </c>
      <c r="K216" s="180" t="s">
        <v>531</v>
      </c>
      <c r="L216" s="37"/>
      <c r="M216" s="185" t="s">
        <v>1</v>
      </c>
      <c r="N216" s="186" t="s">
        <v>38</v>
      </c>
      <c r="O216" s="73"/>
      <c r="P216" s="187">
        <f>O216*H216</f>
        <v>0</v>
      </c>
      <c r="Q216" s="187">
        <v>0</v>
      </c>
      <c r="R216" s="187">
        <f>Q216*H216</f>
        <v>0</v>
      </c>
      <c r="S216" s="187">
        <v>0</v>
      </c>
      <c r="T216" s="188">
        <f>S216*H216</f>
        <v>0</v>
      </c>
      <c r="AR216" s="189" t="s">
        <v>156</v>
      </c>
      <c r="AT216" s="189" t="s">
        <v>151</v>
      </c>
      <c r="AU216" s="189" t="s">
        <v>83</v>
      </c>
      <c r="AY216" s="18" t="s">
        <v>149</v>
      </c>
      <c r="BE216" s="190">
        <f>IF(N216="základní",J216,0)</f>
        <v>0</v>
      </c>
      <c r="BF216" s="190">
        <f>IF(N216="snížená",J216,0)</f>
        <v>0</v>
      </c>
      <c r="BG216" s="190">
        <f>IF(N216="zákl. přenesená",J216,0)</f>
        <v>0</v>
      </c>
      <c r="BH216" s="190">
        <f>IF(N216="sníž. přenesená",J216,0)</f>
        <v>0</v>
      </c>
      <c r="BI216" s="190">
        <f>IF(N216="nulová",J216,0)</f>
        <v>0</v>
      </c>
      <c r="BJ216" s="18" t="s">
        <v>81</v>
      </c>
      <c r="BK216" s="190">
        <f>ROUND(I216*H216,2)</f>
        <v>0</v>
      </c>
      <c r="BL216" s="18" t="s">
        <v>156</v>
      </c>
      <c r="BM216" s="189" t="s">
        <v>637</v>
      </c>
    </row>
    <row r="217" s="12" customFormat="1">
      <c r="B217" s="194"/>
      <c r="D217" s="191" t="s">
        <v>160</v>
      </c>
      <c r="E217" s="195" t="s">
        <v>1</v>
      </c>
      <c r="F217" s="196" t="s">
        <v>638</v>
      </c>
      <c r="H217" s="197">
        <v>381.69999999999999</v>
      </c>
      <c r="I217" s="198"/>
      <c r="L217" s="194"/>
      <c r="M217" s="199"/>
      <c r="N217" s="200"/>
      <c r="O217" s="200"/>
      <c r="P217" s="200"/>
      <c r="Q217" s="200"/>
      <c r="R217" s="200"/>
      <c r="S217" s="200"/>
      <c r="T217" s="201"/>
      <c r="AT217" s="195" t="s">
        <v>160</v>
      </c>
      <c r="AU217" s="195" t="s">
        <v>83</v>
      </c>
      <c r="AV217" s="12" t="s">
        <v>83</v>
      </c>
      <c r="AW217" s="12" t="s">
        <v>30</v>
      </c>
      <c r="AX217" s="12" t="s">
        <v>81</v>
      </c>
      <c r="AY217" s="195" t="s">
        <v>149</v>
      </c>
    </row>
    <row r="218" s="1" customFormat="1" ht="60" customHeight="1">
      <c r="B218" s="177"/>
      <c r="C218" s="178" t="s">
        <v>256</v>
      </c>
      <c r="D218" s="178" t="s">
        <v>151</v>
      </c>
      <c r="E218" s="179" t="s">
        <v>212</v>
      </c>
      <c r="F218" s="180" t="s">
        <v>213</v>
      </c>
      <c r="G218" s="181" t="s">
        <v>174</v>
      </c>
      <c r="H218" s="182">
        <v>11451</v>
      </c>
      <c r="I218" s="183"/>
      <c r="J218" s="184">
        <f>ROUND(I218*H218,2)</f>
        <v>0</v>
      </c>
      <c r="K218" s="180" t="s">
        <v>531</v>
      </c>
      <c r="L218" s="37"/>
      <c r="M218" s="185" t="s">
        <v>1</v>
      </c>
      <c r="N218" s="186" t="s">
        <v>38</v>
      </c>
      <c r="O218" s="73"/>
      <c r="P218" s="187">
        <f>O218*H218</f>
        <v>0</v>
      </c>
      <c r="Q218" s="187">
        <v>0</v>
      </c>
      <c r="R218" s="187">
        <f>Q218*H218</f>
        <v>0</v>
      </c>
      <c r="S218" s="187">
        <v>0</v>
      </c>
      <c r="T218" s="188">
        <f>S218*H218</f>
        <v>0</v>
      </c>
      <c r="AR218" s="189" t="s">
        <v>156</v>
      </c>
      <c r="AT218" s="189" t="s">
        <v>151</v>
      </c>
      <c r="AU218" s="189" t="s">
        <v>83</v>
      </c>
      <c r="AY218" s="18" t="s">
        <v>149</v>
      </c>
      <c r="BE218" s="190">
        <f>IF(N218="základní",J218,0)</f>
        <v>0</v>
      </c>
      <c r="BF218" s="190">
        <f>IF(N218="snížená",J218,0)</f>
        <v>0</v>
      </c>
      <c r="BG218" s="190">
        <f>IF(N218="zákl. přenesená",J218,0)</f>
        <v>0</v>
      </c>
      <c r="BH218" s="190">
        <f>IF(N218="sníž. přenesená",J218,0)</f>
        <v>0</v>
      </c>
      <c r="BI218" s="190">
        <f>IF(N218="nulová",J218,0)</f>
        <v>0</v>
      </c>
      <c r="BJ218" s="18" t="s">
        <v>81</v>
      </c>
      <c r="BK218" s="190">
        <f>ROUND(I218*H218,2)</f>
        <v>0</v>
      </c>
      <c r="BL218" s="18" t="s">
        <v>156</v>
      </c>
      <c r="BM218" s="189" t="s">
        <v>639</v>
      </c>
    </row>
    <row r="219" s="12" customFormat="1">
      <c r="B219" s="194"/>
      <c r="D219" s="191" t="s">
        <v>160</v>
      </c>
      <c r="E219" s="195" t="s">
        <v>1</v>
      </c>
      <c r="F219" s="196" t="s">
        <v>640</v>
      </c>
      <c r="H219" s="197">
        <v>11451</v>
      </c>
      <c r="I219" s="198"/>
      <c r="L219" s="194"/>
      <c r="M219" s="199"/>
      <c r="N219" s="200"/>
      <c r="O219" s="200"/>
      <c r="P219" s="200"/>
      <c r="Q219" s="200"/>
      <c r="R219" s="200"/>
      <c r="S219" s="200"/>
      <c r="T219" s="201"/>
      <c r="AT219" s="195" t="s">
        <v>160</v>
      </c>
      <c r="AU219" s="195" t="s">
        <v>83</v>
      </c>
      <c r="AV219" s="12" t="s">
        <v>83</v>
      </c>
      <c r="AW219" s="12" t="s">
        <v>30</v>
      </c>
      <c r="AX219" s="12" t="s">
        <v>81</v>
      </c>
      <c r="AY219" s="195" t="s">
        <v>149</v>
      </c>
    </row>
    <row r="220" s="1" customFormat="1" ht="16.5" customHeight="1">
      <c r="B220" s="177"/>
      <c r="C220" s="178" t="s">
        <v>261</v>
      </c>
      <c r="D220" s="178" t="s">
        <v>151</v>
      </c>
      <c r="E220" s="179" t="s">
        <v>230</v>
      </c>
      <c r="F220" s="180" t="s">
        <v>231</v>
      </c>
      <c r="G220" s="181" t="s">
        <v>174</v>
      </c>
      <c r="H220" s="182">
        <v>381.69999999999999</v>
      </c>
      <c r="I220" s="183"/>
      <c r="J220" s="184">
        <f>ROUND(I220*H220,2)</f>
        <v>0</v>
      </c>
      <c r="K220" s="180" t="s">
        <v>531</v>
      </c>
      <c r="L220" s="37"/>
      <c r="M220" s="185" t="s">
        <v>1</v>
      </c>
      <c r="N220" s="186" t="s">
        <v>38</v>
      </c>
      <c r="O220" s="73"/>
      <c r="P220" s="187">
        <f>O220*H220</f>
        <v>0</v>
      </c>
      <c r="Q220" s="187">
        <v>0</v>
      </c>
      <c r="R220" s="187">
        <f>Q220*H220</f>
        <v>0</v>
      </c>
      <c r="S220" s="187">
        <v>0</v>
      </c>
      <c r="T220" s="188">
        <f>S220*H220</f>
        <v>0</v>
      </c>
      <c r="AR220" s="189" t="s">
        <v>156</v>
      </c>
      <c r="AT220" s="189" t="s">
        <v>151</v>
      </c>
      <c r="AU220" s="189" t="s">
        <v>83</v>
      </c>
      <c r="AY220" s="18" t="s">
        <v>149</v>
      </c>
      <c r="BE220" s="190">
        <f>IF(N220="základní",J220,0)</f>
        <v>0</v>
      </c>
      <c r="BF220" s="190">
        <f>IF(N220="snížená",J220,0)</f>
        <v>0</v>
      </c>
      <c r="BG220" s="190">
        <f>IF(N220="zákl. přenesená",J220,0)</f>
        <v>0</v>
      </c>
      <c r="BH220" s="190">
        <f>IF(N220="sníž. přenesená",J220,0)</f>
        <v>0</v>
      </c>
      <c r="BI220" s="190">
        <f>IF(N220="nulová",J220,0)</f>
        <v>0</v>
      </c>
      <c r="BJ220" s="18" t="s">
        <v>81</v>
      </c>
      <c r="BK220" s="190">
        <f>ROUND(I220*H220,2)</f>
        <v>0</v>
      </c>
      <c r="BL220" s="18" t="s">
        <v>156</v>
      </c>
      <c r="BM220" s="189" t="s">
        <v>641</v>
      </c>
    </row>
    <row r="221" s="12" customFormat="1">
      <c r="B221" s="194"/>
      <c r="D221" s="191" t="s">
        <v>160</v>
      </c>
      <c r="E221" s="195" t="s">
        <v>1</v>
      </c>
      <c r="F221" s="196" t="s">
        <v>642</v>
      </c>
      <c r="H221" s="197">
        <v>381.69999999999999</v>
      </c>
      <c r="I221" s="198"/>
      <c r="L221" s="194"/>
      <c r="M221" s="199"/>
      <c r="N221" s="200"/>
      <c r="O221" s="200"/>
      <c r="P221" s="200"/>
      <c r="Q221" s="200"/>
      <c r="R221" s="200"/>
      <c r="S221" s="200"/>
      <c r="T221" s="201"/>
      <c r="AT221" s="195" t="s">
        <v>160</v>
      </c>
      <c r="AU221" s="195" t="s">
        <v>83</v>
      </c>
      <c r="AV221" s="12" t="s">
        <v>83</v>
      </c>
      <c r="AW221" s="12" t="s">
        <v>30</v>
      </c>
      <c r="AX221" s="12" t="s">
        <v>81</v>
      </c>
      <c r="AY221" s="195" t="s">
        <v>149</v>
      </c>
    </row>
    <row r="222" s="1" customFormat="1" ht="36" customHeight="1">
      <c r="B222" s="177"/>
      <c r="C222" s="178" t="s">
        <v>268</v>
      </c>
      <c r="D222" s="178" t="s">
        <v>151</v>
      </c>
      <c r="E222" s="179" t="s">
        <v>235</v>
      </c>
      <c r="F222" s="180" t="s">
        <v>236</v>
      </c>
      <c r="G222" s="181" t="s">
        <v>226</v>
      </c>
      <c r="H222" s="182">
        <v>763.39999999999998</v>
      </c>
      <c r="I222" s="183"/>
      <c r="J222" s="184">
        <f>ROUND(I222*H222,2)</f>
        <v>0</v>
      </c>
      <c r="K222" s="180" t="s">
        <v>531</v>
      </c>
      <c r="L222" s="37"/>
      <c r="M222" s="185" t="s">
        <v>1</v>
      </c>
      <c r="N222" s="186" t="s">
        <v>38</v>
      </c>
      <c r="O222" s="73"/>
      <c r="P222" s="187">
        <f>O222*H222</f>
        <v>0</v>
      </c>
      <c r="Q222" s="187">
        <v>0</v>
      </c>
      <c r="R222" s="187">
        <f>Q222*H222</f>
        <v>0</v>
      </c>
      <c r="S222" s="187">
        <v>0</v>
      </c>
      <c r="T222" s="188">
        <f>S222*H222</f>
        <v>0</v>
      </c>
      <c r="AR222" s="189" t="s">
        <v>156</v>
      </c>
      <c r="AT222" s="189" t="s">
        <v>151</v>
      </c>
      <c r="AU222" s="189" t="s">
        <v>83</v>
      </c>
      <c r="AY222" s="18" t="s">
        <v>149</v>
      </c>
      <c r="BE222" s="190">
        <f>IF(N222="základní",J222,0)</f>
        <v>0</v>
      </c>
      <c r="BF222" s="190">
        <f>IF(N222="snížená",J222,0)</f>
        <v>0</v>
      </c>
      <c r="BG222" s="190">
        <f>IF(N222="zákl. přenesená",J222,0)</f>
        <v>0</v>
      </c>
      <c r="BH222" s="190">
        <f>IF(N222="sníž. přenesená",J222,0)</f>
        <v>0</v>
      </c>
      <c r="BI222" s="190">
        <f>IF(N222="nulová",J222,0)</f>
        <v>0</v>
      </c>
      <c r="BJ222" s="18" t="s">
        <v>81</v>
      </c>
      <c r="BK222" s="190">
        <f>ROUND(I222*H222,2)</f>
        <v>0</v>
      </c>
      <c r="BL222" s="18" t="s">
        <v>156</v>
      </c>
      <c r="BM222" s="189" t="s">
        <v>643</v>
      </c>
    </row>
    <row r="223" s="12" customFormat="1">
      <c r="B223" s="194"/>
      <c r="D223" s="191" t="s">
        <v>160</v>
      </c>
      <c r="E223" s="195" t="s">
        <v>1</v>
      </c>
      <c r="F223" s="196" t="s">
        <v>644</v>
      </c>
      <c r="H223" s="197">
        <v>763.39999999999998</v>
      </c>
      <c r="I223" s="198"/>
      <c r="L223" s="194"/>
      <c r="M223" s="199"/>
      <c r="N223" s="200"/>
      <c r="O223" s="200"/>
      <c r="P223" s="200"/>
      <c r="Q223" s="200"/>
      <c r="R223" s="200"/>
      <c r="S223" s="200"/>
      <c r="T223" s="201"/>
      <c r="AT223" s="195" t="s">
        <v>160</v>
      </c>
      <c r="AU223" s="195" t="s">
        <v>83</v>
      </c>
      <c r="AV223" s="12" t="s">
        <v>83</v>
      </c>
      <c r="AW223" s="12" t="s">
        <v>30</v>
      </c>
      <c r="AX223" s="12" t="s">
        <v>81</v>
      </c>
      <c r="AY223" s="195" t="s">
        <v>149</v>
      </c>
    </row>
    <row r="224" s="1" customFormat="1" ht="36" customHeight="1">
      <c r="B224" s="177"/>
      <c r="C224" s="178" t="s">
        <v>7</v>
      </c>
      <c r="D224" s="178" t="s">
        <v>151</v>
      </c>
      <c r="E224" s="179" t="s">
        <v>645</v>
      </c>
      <c r="F224" s="180" t="s">
        <v>646</v>
      </c>
      <c r="G224" s="181" t="s">
        <v>174</v>
      </c>
      <c r="H224" s="182">
        <v>1006.3</v>
      </c>
      <c r="I224" s="183"/>
      <c r="J224" s="184">
        <f>ROUND(I224*H224,2)</f>
        <v>0</v>
      </c>
      <c r="K224" s="180" t="s">
        <v>531</v>
      </c>
      <c r="L224" s="37"/>
      <c r="M224" s="185" t="s">
        <v>1</v>
      </c>
      <c r="N224" s="186" t="s">
        <v>38</v>
      </c>
      <c r="O224" s="73"/>
      <c r="P224" s="187">
        <f>O224*H224</f>
        <v>0</v>
      </c>
      <c r="Q224" s="187">
        <v>0</v>
      </c>
      <c r="R224" s="187">
        <f>Q224*H224</f>
        <v>0</v>
      </c>
      <c r="S224" s="187">
        <v>0</v>
      </c>
      <c r="T224" s="188">
        <f>S224*H224</f>
        <v>0</v>
      </c>
      <c r="AR224" s="189" t="s">
        <v>156</v>
      </c>
      <c r="AT224" s="189" t="s">
        <v>151</v>
      </c>
      <c r="AU224" s="189" t="s">
        <v>83</v>
      </c>
      <c r="AY224" s="18" t="s">
        <v>149</v>
      </c>
      <c r="BE224" s="190">
        <f>IF(N224="základní",J224,0)</f>
        <v>0</v>
      </c>
      <c r="BF224" s="190">
        <f>IF(N224="snížená",J224,0)</f>
        <v>0</v>
      </c>
      <c r="BG224" s="190">
        <f>IF(N224="zákl. přenesená",J224,0)</f>
        <v>0</v>
      </c>
      <c r="BH224" s="190">
        <f>IF(N224="sníž. přenesená",J224,0)</f>
        <v>0</v>
      </c>
      <c r="BI224" s="190">
        <f>IF(N224="nulová",J224,0)</f>
        <v>0</v>
      </c>
      <c r="BJ224" s="18" t="s">
        <v>81</v>
      </c>
      <c r="BK224" s="190">
        <f>ROUND(I224*H224,2)</f>
        <v>0</v>
      </c>
      <c r="BL224" s="18" t="s">
        <v>156</v>
      </c>
      <c r="BM224" s="189" t="s">
        <v>647</v>
      </c>
    </row>
    <row r="225" s="12" customFormat="1">
      <c r="B225" s="194"/>
      <c r="D225" s="191" t="s">
        <v>160</v>
      </c>
      <c r="E225" s="195" t="s">
        <v>1</v>
      </c>
      <c r="F225" s="196" t="s">
        <v>648</v>
      </c>
      <c r="H225" s="197">
        <v>1388</v>
      </c>
      <c r="I225" s="198"/>
      <c r="L225" s="194"/>
      <c r="M225" s="199"/>
      <c r="N225" s="200"/>
      <c r="O225" s="200"/>
      <c r="P225" s="200"/>
      <c r="Q225" s="200"/>
      <c r="R225" s="200"/>
      <c r="S225" s="200"/>
      <c r="T225" s="201"/>
      <c r="AT225" s="195" t="s">
        <v>160</v>
      </c>
      <c r="AU225" s="195" t="s">
        <v>83</v>
      </c>
      <c r="AV225" s="12" t="s">
        <v>83</v>
      </c>
      <c r="AW225" s="12" t="s">
        <v>30</v>
      </c>
      <c r="AX225" s="12" t="s">
        <v>73</v>
      </c>
      <c r="AY225" s="195" t="s">
        <v>149</v>
      </c>
    </row>
    <row r="226" s="12" customFormat="1">
      <c r="B226" s="194"/>
      <c r="D226" s="191" t="s">
        <v>160</v>
      </c>
      <c r="E226" s="195" t="s">
        <v>1</v>
      </c>
      <c r="F226" s="196" t="s">
        <v>649</v>
      </c>
      <c r="H226" s="197">
        <v>-250.06</v>
      </c>
      <c r="I226" s="198"/>
      <c r="L226" s="194"/>
      <c r="M226" s="199"/>
      <c r="N226" s="200"/>
      <c r="O226" s="200"/>
      <c r="P226" s="200"/>
      <c r="Q226" s="200"/>
      <c r="R226" s="200"/>
      <c r="S226" s="200"/>
      <c r="T226" s="201"/>
      <c r="AT226" s="195" t="s">
        <v>160</v>
      </c>
      <c r="AU226" s="195" t="s">
        <v>83</v>
      </c>
      <c r="AV226" s="12" t="s">
        <v>83</v>
      </c>
      <c r="AW226" s="12" t="s">
        <v>30</v>
      </c>
      <c r="AX226" s="12" t="s">
        <v>73</v>
      </c>
      <c r="AY226" s="195" t="s">
        <v>149</v>
      </c>
    </row>
    <row r="227" s="12" customFormat="1">
      <c r="B227" s="194"/>
      <c r="D227" s="191" t="s">
        <v>160</v>
      </c>
      <c r="E227" s="195" t="s">
        <v>1</v>
      </c>
      <c r="F227" s="196" t="s">
        <v>650</v>
      </c>
      <c r="H227" s="197">
        <v>-46</v>
      </c>
      <c r="I227" s="198"/>
      <c r="L227" s="194"/>
      <c r="M227" s="199"/>
      <c r="N227" s="200"/>
      <c r="O227" s="200"/>
      <c r="P227" s="200"/>
      <c r="Q227" s="200"/>
      <c r="R227" s="200"/>
      <c r="S227" s="200"/>
      <c r="T227" s="201"/>
      <c r="AT227" s="195" t="s">
        <v>160</v>
      </c>
      <c r="AU227" s="195" t="s">
        <v>83</v>
      </c>
      <c r="AV227" s="12" t="s">
        <v>83</v>
      </c>
      <c r="AW227" s="12" t="s">
        <v>30</v>
      </c>
      <c r="AX227" s="12" t="s">
        <v>73</v>
      </c>
      <c r="AY227" s="195" t="s">
        <v>149</v>
      </c>
    </row>
    <row r="228" s="12" customFormat="1">
      <c r="B228" s="194"/>
      <c r="D228" s="191" t="s">
        <v>160</v>
      </c>
      <c r="E228" s="195" t="s">
        <v>1</v>
      </c>
      <c r="F228" s="196" t="s">
        <v>651</v>
      </c>
      <c r="H228" s="197">
        <v>-49.033000000000001</v>
      </c>
      <c r="I228" s="198"/>
      <c r="L228" s="194"/>
      <c r="M228" s="199"/>
      <c r="N228" s="200"/>
      <c r="O228" s="200"/>
      <c r="P228" s="200"/>
      <c r="Q228" s="200"/>
      <c r="R228" s="200"/>
      <c r="S228" s="200"/>
      <c r="T228" s="201"/>
      <c r="AT228" s="195" t="s">
        <v>160</v>
      </c>
      <c r="AU228" s="195" t="s">
        <v>83</v>
      </c>
      <c r="AV228" s="12" t="s">
        <v>83</v>
      </c>
      <c r="AW228" s="12" t="s">
        <v>30</v>
      </c>
      <c r="AX228" s="12" t="s">
        <v>73</v>
      </c>
      <c r="AY228" s="195" t="s">
        <v>149</v>
      </c>
    </row>
    <row r="229" s="12" customFormat="1">
      <c r="B229" s="194"/>
      <c r="D229" s="191" t="s">
        <v>160</v>
      </c>
      <c r="E229" s="195" t="s">
        <v>1</v>
      </c>
      <c r="F229" s="196" t="s">
        <v>652</v>
      </c>
      <c r="H229" s="197">
        <v>-36.576999999999998</v>
      </c>
      <c r="I229" s="198"/>
      <c r="L229" s="194"/>
      <c r="M229" s="199"/>
      <c r="N229" s="200"/>
      <c r="O229" s="200"/>
      <c r="P229" s="200"/>
      <c r="Q229" s="200"/>
      <c r="R229" s="200"/>
      <c r="S229" s="200"/>
      <c r="T229" s="201"/>
      <c r="AT229" s="195" t="s">
        <v>160</v>
      </c>
      <c r="AU229" s="195" t="s">
        <v>83</v>
      </c>
      <c r="AV229" s="12" t="s">
        <v>83</v>
      </c>
      <c r="AW229" s="12" t="s">
        <v>30</v>
      </c>
      <c r="AX229" s="12" t="s">
        <v>73</v>
      </c>
      <c r="AY229" s="195" t="s">
        <v>149</v>
      </c>
    </row>
    <row r="230" s="13" customFormat="1">
      <c r="B230" s="202"/>
      <c r="D230" s="191" t="s">
        <v>160</v>
      </c>
      <c r="E230" s="203" t="s">
        <v>1</v>
      </c>
      <c r="F230" s="204" t="s">
        <v>187</v>
      </c>
      <c r="H230" s="205">
        <v>1006.3300000000002</v>
      </c>
      <c r="I230" s="206"/>
      <c r="L230" s="202"/>
      <c r="M230" s="207"/>
      <c r="N230" s="208"/>
      <c r="O230" s="208"/>
      <c r="P230" s="208"/>
      <c r="Q230" s="208"/>
      <c r="R230" s="208"/>
      <c r="S230" s="208"/>
      <c r="T230" s="209"/>
      <c r="AT230" s="203" t="s">
        <v>160</v>
      </c>
      <c r="AU230" s="203" t="s">
        <v>83</v>
      </c>
      <c r="AV230" s="13" t="s">
        <v>156</v>
      </c>
      <c r="AW230" s="13" t="s">
        <v>30</v>
      </c>
      <c r="AX230" s="13" t="s">
        <v>73</v>
      </c>
      <c r="AY230" s="203" t="s">
        <v>149</v>
      </c>
    </row>
    <row r="231" s="12" customFormat="1">
      <c r="B231" s="194"/>
      <c r="D231" s="191" t="s">
        <v>160</v>
      </c>
      <c r="E231" s="195" t="s">
        <v>1</v>
      </c>
      <c r="F231" s="196" t="s">
        <v>653</v>
      </c>
      <c r="H231" s="197">
        <v>1006.3</v>
      </c>
      <c r="I231" s="198"/>
      <c r="L231" s="194"/>
      <c r="M231" s="199"/>
      <c r="N231" s="200"/>
      <c r="O231" s="200"/>
      <c r="P231" s="200"/>
      <c r="Q231" s="200"/>
      <c r="R231" s="200"/>
      <c r="S231" s="200"/>
      <c r="T231" s="201"/>
      <c r="AT231" s="195" t="s">
        <v>160</v>
      </c>
      <c r="AU231" s="195" t="s">
        <v>83</v>
      </c>
      <c r="AV231" s="12" t="s">
        <v>83</v>
      </c>
      <c r="AW231" s="12" t="s">
        <v>30</v>
      </c>
      <c r="AX231" s="12" t="s">
        <v>81</v>
      </c>
      <c r="AY231" s="195" t="s">
        <v>149</v>
      </c>
    </row>
    <row r="232" s="1" customFormat="1" ht="60" customHeight="1">
      <c r="B232" s="177"/>
      <c r="C232" s="178" t="s">
        <v>278</v>
      </c>
      <c r="D232" s="178" t="s">
        <v>151</v>
      </c>
      <c r="E232" s="179" t="s">
        <v>654</v>
      </c>
      <c r="F232" s="180" t="s">
        <v>655</v>
      </c>
      <c r="G232" s="181" t="s">
        <v>174</v>
      </c>
      <c r="H232" s="182">
        <v>250.59999999999999</v>
      </c>
      <c r="I232" s="183"/>
      <c r="J232" s="184">
        <f>ROUND(I232*H232,2)</f>
        <v>0</v>
      </c>
      <c r="K232" s="180" t="s">
        <v>531</v>
      </c>
      <c r="L232" s="37"/>
      <c r="M232" s="185" t="s">
        <v>1</v>
      </c>
      <c r="N232" s="186" t="s">
        <v>38</v>
      </c>
      <c r="O232" s="73"/>
      <c r="P232" s="187">
        <f>O232*H232</f>
        <v>0</v>
      </c>
      <c r="Q232" s="187">
        <v>0</v>
      </c>
      <c r="R232" s="187">
        <f>Q232*H232</f>
        <v>0</v>
      </c>
      <c r="S232" s="187">
        <v>0</v>
      </c>
      <c r="T232" s="188">
        <f>S232*H232</f>
        <v>0</v>
      </c>
      <c r="AR232" s="189" t="s">
        <v>156</v>
      </c>
      <c r="AT232" s="189" t="s">
        <v>151</v>
      </c>
      <c r="AU232" s="189" t="s">
        <v>83</v>
      </c>
      <c r="AY232" s="18" t="s">
        <v>149</v>
      </c>
      <c r="BE232" s="190">
        <f>IF(N232="základní",J232,0)</f>
        <v>0</v>
      </c>
      <c r="BF232" s="190">
        <f>IF(N232="snížená",J232,0)</f>
        <v>0</v>
      </c>
      <c r="BG232" s="190">
        <f>IF(N232="zákl. přenesená",J232,0)</f>
        <v>0</v>
      </c>
      <c r="BH232" s="190">
        <f>IF(N232="sníž. přenesená",J232,0)</f>
        <v>0</v>
      </c>
      <c r="BI232" s="190">
        <f>IF(N232="nulová",J232,0)</f>
        <v>0</v>
      </c>
      <c r="BJ232" s="18" t="s">
        <v>81</v>
      </c>
      <c r="BK232" s="190">
        <f>ROUND(I232*H232,2)</f>
        <v>0</v>
      </c>
      <c r="BL232" s="18" t="s">
        <v>156</v>
      </c>
      <c r="BM232" s="189" t="s">
        <v>656</v>
      </c>
    </row>
    <row r="233" s="14" customFormat="1">
      <c r="B233" s="224"/>
      <c r="D233" s="191" t="s">
        <v>160</v>
      </c>
      <c r="E233" s="225" t="s">
        <v>1</v>
      </c>
      <c r="F233" s="226" t="s">
        <v>657</v>
      </c>
      <c r="H233" s="225" t="s">
        <v>1</v>
      </c>
      <c r="I233" s="227"/>
      <c r="L233" s="224"/>
      <c r="M233" s="228"/>
      <c r="N233" s="229"/>
      <c r="O233" s="229"/>
      <c r="P233" s="229"/>
      <c r="Q233" s="229"/>
      <c r="R233" s="229"/>
      <c r="S233" s="229"/>
      <c r="T233" s="230"/>
      <c r="AT233" s="225" t="s">
        <v>160</v>
      </c>
      <c r="AU233" s="225" t="s">
        <v>83</v>
      </c>
      <c r="AV233" s="14" t="s">
        <v>81</v>
      </c>
      <c r="AW233" s="14" t="s">
        <v>30</v>
      </c>
      <c r="AX233" s="14" t="s">
        <v>73</v>
      </c>
      <c r="AY233" s="225" t="s">
        <v>149</v>
      </c>
    </row>
    <row r="234" s="12" customFormat="1">
      <c r="B234" s="194"/>
      <c r="D234" s="191" t="s">
        <v>160</v>
      </c>
      <c r="E234" s="195" t="s">
        <v>1</v>
      </c>
      <c r="F234" s="196" t="s">
        <v>658</v>
      </c>
      <c r="H234" s="197">
        <v>242.75700000000001</v>
      </c>
      <c r="I234" s="198"/>
      <c r="L234" s="194"/>
      <c r="M234" s="199"/>
      <c r="N234" s="200"/>
      <c r="O234" s="200"/>
      <c r="P234" s="200"/>
      <c r="Q234" s="200"/>
      <c r="R234" s="200"/>
      <c r="S234" s="200"/>
      <c r="T234" s="201"/>
      <c r="AT234" s="195" t="s">
        <v>160</v>
      </c>
      <c r="AU234" s="195" t="s">
        <v>83</v>
      </c>
      <c r="AV234" s="12" t="s">
        <v>83</v>
      </c>
      <c r="AW234" s="12" t="s">
        <v>30</v>
      </c>
      <c r="AX234" s="12" t="s">
        <v>73</v>
      </c>
      <c r="AY234" s="195" t="s">
        <v>149</v>
      </c>
    </row>
    <row r="235" s="15" customFormat="1">
      <c r="B235" s="231"/>
      <c r="D235" s="191" t="s">
        <v>160</v>
      </c>
      <c r="E235" s="232" t="s">
        <v>1</v>
      </c>
      <c r="F235" s="233" t="s">
        <v>589</v>
      </c>
      <c r="H235" s="234">
        <v>242.75700000000001</v>
      </c>
      <c r="I235" s="235"/>
      <c r="L235" s="231"/>
      <c r="M235" s="236"/>
      <c r="N235" s="237"/>
      <c r="O235" s="237"/>
      <c r="P235" s="237"/>
      <c r="Q235" s="237"/>
      <c r="R235" s="237"/>
      <c r="S235" s="237"/>
      <c r="T235" s="238"/>
      <c r="AT235" s="232" t="s">
        <v>160</v>
      </c>
      <c r="AU235" s="232" t="s">
        <v>83</v>
      </c>
      <c r="AV235" s="15" t="s">
        <v>167</v>
      </c>
      <c r="AW235" s="15" t="s">
        <v>30</v>
      </c>
      <c r="AX235" s="15" t="s">
        <v>73</v>
      </c>
      <c r="AY235" s="232" t="s">
        <v>149</v>
      </c>
    </row>
    <row r="236" s="14" customFormat="1">
      <c r="B236" s="224"/>
      <c r="D236" s="191" t="s">
        <v>160</v>
      </c>
      <c r="E236" s="225" t="s">
        <v>1</v>
      </c>
      <c r="F236" s="226" t="s">
        <v>659</v>
      </c>
      <c r="H236" s="225" t="s">
        <v>1</v>
      </c>
      <c r="I236" s="227"/>
      <c r="L236" s="224"/>
      <c r="M236" s="228"/>
      <c r="N236" s="229"/>
      <c r="O236" s="229"/>
      <c r="P236" s="229"/>
      <c r="Q236" s="229"/>
      <c r="R236" s="229"/>
      <c r="S236" s="229"/>
      <c r="T236" s="230"/>
      <c r="AT236" s="225" t="s">
        <v>160</v>
      </c>
      <c r="AU236" s="225" t="s">
        <v>83</v>
      </c>
      <c r="AV236" s="14" t="s">
        <v>81</v>
      </c>
      <c r="AW236" s="14" t="s">
        <v>30</v>
      </c>
      <c r="AX236" s="14" t="s">
        <v>73</v>
      </c>
      <c r="AY236" s="225" t="s">
        <v>149</v>
      </c>
    </row>
    <row r="237" s="12" customFormat="1">
      <c r="B237" s="194"/>
      <c r="D237" s="191" t="s">
        <v>160</v>
      </c>
      <c r="E237" s="195" t="s">
        <v>1</v>
      </c>
      <c r="F237" s="196" t="s">
        <v>660</v>
      </c>
      <c r="H237" s="197">
        <v>7.8710000000000004</v>
      </c>
      <c r="I237" s="198"/>
      <c r="L237" s="194"/>
      <c r="M237" s="199"/>
      <c r="N237" s="200"/>
      <c r="O237" s="200"/>
      <c r="P237" s="200"/>
      <c r="Q237" s="200"/>
      <c r="R237" s="200"/>
      <c r="S237" s="200"/>
      <c r="T237" s="201"/>
      <c r="AT237" s="195" t="s">
        <v>160</v>
      </c>
      <c r="AU237" s="195" t="s">
        <v>83</v>
      </c>
      <c r="AV237" s="12" t="s">
        <v>83</v>
      </c>
      <c r="AW237" s="12" t="s">
        <v>30</v>
      </c>
      <c r="AX237" s="12" t="s">
        <v>73</v>
      </c>
      <c r="AY237" s="195" t="s">
        <v>149</v>
      </c>
    </row>
    <row r="238" s="15" customFormat="1">
      <c r="B238" s="231"/>
      <c r="D238" s="191" t="s">
        <v>160</v>
      </c>
      <c r="E238" s="232" t="s">
        <v>1</v>
      </c>
      <c r="F238" s="233" t="s">
        <v>589</v>
      </c>
      <c r="H238" s="234">
        <v>7.8710000000000004</v>
      </c>
      <c r="I238" s="235"/>
      <c r="L238" s="231"/>
      <c r="M238" s="236"/>
      <c r="N238" s="237"/>
      <c r="O238" s="237"/>
      <c r="P238" s="237"/>
      <c r="Q238" s="237"/>
      <c r="R238" s="237"/>
      <c r="S238" s="237"/>
      <c r="T238" s="238"/>
      <c r="AT238" s="232" t="s">
        <v>160</v>
      </c>
      <c r="AU238" s="232" t="s">
        <v>83</v>
      </c>
      <c r="AV238" s="15" t="s">
        <v>167</v>
      </c>
      <c r="AW238" s="15" t="s">
        <v>30</v>
      </c>
      <c r="AX238" s="15" t="s">
        <v>73</v>
      </c>
      <c r="AY238" s="232" t="s">
        <v>149</v>
      </c>
    </row>
    <row r="239" s="13" customFormat="1">
      <c r="B239" s="202"/>
      <c r="D239" s="191" t="s">
        <v>160</v>
      </c>
      <c r="E239" s="203" t="s">
        <v>1</v>
      </c>
      <c r="F239" s="204" t="s">
        <v>187</v>
      </c>
      <c r="H239" s="205">
        <v>250.62800000000001</v>
      </c>
      <c r="I239" s="206"/>
      <c r="L239" s="202"/>
      <c r="M239" s="207"/>
      <c r="N239" s="208"/>
      <c r="O239" s="208"/>
      <c r="P239" s="208"/>
      <c r="Q239" s="208"/>
      <c r="R239" s="208"/>
      <c r="S239" s="208"/>
      <c r="T239" s="209"/>
      <c r="AT239" s="203" t="s">
        <v>160</v>
      </c>
      <c r="AU239" s="203" t="s">
        <v>83</v>
      </c>
      <c r="AV239" s="13" t="s">
        <v>156</v>
      </c>
      <c r="AW239" s="13" t="s">
        <v>30</v>
      </c>
      <c r="AX239" s="13" t="s">
        <v>73</v>
      </c>
      <c r="AY239" s="203" t="s">
        <v>149</v>
      </c>
    </row>
    <row r="240" s="12" customFormat="1">
      <c r="B240" s="194"/>
      <c r="D240" s="191" t="s">
        <v>160</v>
      </c>
      <c r="E240" s="195" t="s">
        <v>1</v>
      </c>
      <c r="F240" s="196" t="s">
        <v>661</v>
      </c>
      <c r="H240" s="197">
        <v>250.59999999999999</v>
      </c>
      <c r="I240" s="198"/>
      <c r="L240" s="194"/>
      <c r="M240" s="199"/>
      <c r="N240" s="200"/>
      <c r="O240" s="200"/>
      <c r="P240" s="200"/>
      <c r="Q240" s="200"/>
      <c r="R240" s="200"/>
      <c r="S240" s="200"/>
      <c r="T240" s="201"/>
      <c r="AT240" s="195" t="s">
        <v>160</v>
      </c>
      <c r="AU240" s="195" t="s">
        <v>83</v>
      </c>
      <c r="AV240" s="12" t="s">
        <v>83</v>
      </c>
      <c r="AW240" s="12" t="s">
        <v>30</v>
      </c>
      <c r="AX240" s="12" t="s">
        <v>81</v>
      </c>
      <c r="AY240" s="195" t="s">
        <v>149</v>
      </c>
    </row>
    <row r="241" s="1" customFormat="1" ht="16.5" customHeight="1">
      <c r="B241" s="177"/>
      <c r="C241" s="211" t="s">
        <v>286</v>
      </c>
      <c r="D241" s="211" t="s">
        <v>223</v>
      </c>
      <c r="E241" s="212" t="s">
        <v>662</v>
      </c>
      <c r="F241" s="213" t="s">
        <v>663</v>
      </c>
      <c r="G241" s="214" t="s">
        <v>226</v>
      </c>
      <c r="H241" s="215">
        <v>501.19999999999999</v>
      </c>
      <c r="I241" s="216"/>
      <c r="J241" s="217">
        <f>ROUND(I241*H241,2)</f>
        <v>0</v>
      </c>
      <c r="K241" s="213" t="s">
        <v>531</v>
      </c>
      <c r="L241" s="218"/>
      <c r="M241" s="219" t="s">
        <v>1</v>
      </c>
      <c r="N241" s="220" t="s">
        <v>38</v>
      </c>
      <c r="O241" s="73"/>
      <c r="P241" s="187">
        <f>O241*H241</f>
        <v>0</v>
      </c>
      <c r="Q241" s="187">
        <v>1</v>
      </c>
      <c r="R241" s="187">
        <f>Q241*H241</f>
        <v>501.19999999999999</v>
      </c>
      <c r="S241" s="187">
        <v>0</v>
      </c>
      <c r="T241" s="188">
        <f>S241*H241</f>
        <v>0</v>
      </c>
      <c r="AR241" s="189" t="s">
        <v>199</v>
      </c>
      <c r="AT241" s="189" t="s">
        <v>223</v>
      </c>
      <c r="AU241" s="189" t="s">
        <v>83</v>
      </c>
      <c r="AY241" s="18" t="s">
        <v>149</v>
      </c>
      <c r="BE241" s="190">
        <f>IF(N241="základní",J241,0)</f>
        <v>0</v>
      </c>
      <c r="BF241" s="190">
        <f>IF(N241="snížená",J241,0)</f>
        <v>0</v>
      </c>
      <c r="BG241" s="190">
        <f>IF(N241="zákl. přenesená",J241,0)</f>
        <v>0</v>
      </c>
      <c r="BH241" s="190">
        <f>IF(N241="sníž. přenesená",J241,0)</f>
        <v>0</v>
      </c>
      <c r="BI241" s="190">
        <f>IF(N241="nulová",J241,0)</f>
        <v>0</v>
      </c>
      <c r="BJ241" s="18" t="s">
        <v>81</v>
      </c>
      <c r="BK241" s="190">
        <f>ROUND(I241*H241,2)</f>
        <v>0</v>
      </c>
      <c r="BL241" s="18" t="s">
        <v>156</v>
      </c>
      <c r="BM241" s="189" t="s">
        <v>664</v>
      </c>
    </row>
    <row r="242" s="12" customFormat="1">
      <c r="B242" s="194"/>
      <c r="D242" s="191" t="s">
        <v>160</v>
      </c>
      <c r="E242" s="195" t="s">
        <v>1</v>
      </c>
      <c r="F242" s="196" t="s">
        <v>665</v>
      </c>
      <c r="H242" s="197">
        <v>501.19999999999999</v>
      </c>
      <c r="I242" s="198"/>
      <c r="L242" s="194"/>
      <c r="M242" s="199"/>
      <c r="N242" s="200"/>
      <c r="O242" s="200"/>
      <c r="P242" s="200"/>
      <c r="Q242" s="200"/>
      <c r="R242" s="200"/>
      <c r="S242" s="200"/>
      <c r="T242" s="201"/>
      <c r="AT242" s="195" t="s">
        <v>160</v>
      </c>
      <c r="AU242" s="195" t="s">
        <v>83</v>
      </c>
      <c r="AV242" s="12" t="s">
        <v>83</v>
      </c>
      <c r="AW242" s="12" t="s">
        <v>30</v>
      </c>
      <c r="AX242" s="12" t="s">
        <v>81</v>
      </c>
      <c r="AY242" s="195" t="s">
        <v>149</v>
      </c>
    </row>
    <row r="243" s="1" customFormat="1" ht="24" customHeight="1">
      <c r="B243" s="177"/>
      <c r="C243" s="178" t="s">
        <v>293</v>
      </c>
      <c r="D243" s="178" t="s">
        <v>151</v>
      </c>
      <c r="E243" s="179" t="s">
        <v>262</v>
      </c>
      <c r="F243" s="180" t="s">
        <v>263</v>
      </c>
      <c r="G243" s="181" t="s">
        <v>154</v>
      </c>
      <c r="H243" s="182">
        <v>446.45999999999998</v>
      </c>
      <c r="I243" s="183"/>
      <c r="J243" s="184">
        <f>ROUND(I243*H243,2)</f>
        <v>0</v>
      </c>
      <c r="K243" s="180" t="s">
        <v>531</v>
      </c>
      <c r="L243" s="37"/>
      <c r="M243" s="185" t="s">
        <v>1</v>
      </c>
      <c r="N243" s="186" t="s">
        <v>38</v>
      </c>
      <c r="O243" s="73"/>
      <c r="P243" s="187">
        <f>O243*H243</f>
        <v>0</v>
      </c>
      <c r="Q243" s="187">
        <v>0</v>
      </c>
      <c r="R243" s="187">
        <f>Q243*H243</f>
        <v>0</v>
      </c>
      <c r="S243" s="187">
        <v>0</v>
      </c>
      <c r="T243" s="188">
        <f>S243*H243</f>
        <v>0</v>
      </c>
      <c r="AR243" s="189" t="s">
        <v>156</v>
      </c>
      <c r="AT243" s="189" t="s">
        <v>151</v>
      </c>
      <c r="AU243" s="189" t="s">
        <v>83</v>
      </c>
      <c r="AY243" s="18" t="s">
        <v>149</v>
      </c>
      <c r="BE243" s="190">
        <f>IF(N243="základní",J243,0)</f>
        <v>0</v>
      </c>
      <c r="BF243" s="190">
        <f>IF(N243="snížená",J243,0)</f>
        <v>0</v>
      </c>
      <c r="BG243" s="190">
        <f>IF(N243="zákl. přenesená",J243,0)</f>
        <v>0</v>
      </c>
      <c r="BH243" s="190">
        <f>IF(N243="sníž. přenesená",J243,0)</f>
        <v>0</v>
      </c>
      <c r="BI243" s="190">
        <f>IF(N243="nulová",J243,0)</f>
        <v>0</v>
      </c>
      <c r="BJ243" s="18" t="s">
        <v>81</v>
      </c>
      <c r="BK243" s="190">
        <f>ROUND(I243*H243,2)</f>
        <v>0</v>
      </c>
      <c r="BL243" s="18" t="s">
        <v>156</v>
      </c>
      <c r="BM243" s="189" t="s">
        <v>666</v>
      </c>
    </row>
    <row r="244" s="12" customFormat="1">
      <c r="B244" s="194"/>
      <c r="D244" s="191" t="s">
        <v>160</v>
      </c>
      <c r="E244" s="195" t="s">
        <v>1</v>
      </c>
      <c r="F244" s="196" t="s">
        <v>667</v>
      </c>
      <c r="H244" s="197">
        <v>446.45999999999998</v>
      </c>
      <c r="I244" s="198"/>
      <c r="L244" s="194"/>
      <c r="M244" s="199"/>
      <c r="N244" s="200"/>
      <c r="O244" s="200"/>
      <c r="P244" s="200"/>
      <c r="Q244" s="200"/>
      <c r="R244" s="200"/>
      <c r="S244" s="200"/>
      <c r="T244" s="201"/>
      <c r="AT244" s="195" t="s">
        <v>160</v>
      </c>
      <c r="AU244" s="195" t="s">
        <v>83</v>
      </c>
      <c r="AV244" s="12" t="s">
        <v>83</v>
      </c>
      <c r="AW244" s="12" t="s">
        <v>30</v>
      </c>
      <c r="AX244" s="12" t="s">
        <v>81</v>
      </c>
      <c r="AY244" s="195" t="s">
        <v>149</v>
      </c>
    </row>
    <row r="245" s="11" customFormat="1" ht="22.8" customHeight="1">
      <c r="B245" s="164"/>
      <c r="D245" s="165" t="s">
        <v>72</v>
      </c>
      <c r="E245" s="175" t="s">
        <v>167</v>
      </c>
      <c r="F245" s="175" t="s">
        <v>668</v>
      </c>
      <c r="I245" s="167"/>
      <c r="J245" s="176">
        <f>BK245</f>
        <v>0</v>
      </c>
      <c r="L245" s="164"/>
      <c r="M245" s="169"/>
      <c r="N245" s="170"/>
      <c r="O245" s="170"/>
      <c r="P245" s="171">
        <f>SUM(P246:P247)</f>
        <v>0</v>
      </c>
      <c r="Q245" s="170"/>
      <c r="R245" s="171">
        <f>SUM(R246:R247)</f>
        <v>0</v>
      </c>
      <c r="S245" s="170"/>
      <c r="T245" s="172">
        <f>SUM(T246:T247)</f>
        <v>2.3999999999999999</v>
      </c>
      <c r="AR245" s="165" t="s">
        <v>81</v>
      </c>
      <c r="AT245" s="173" t="s">
        <v>72</v>
      </c>
      <c r="AU245" s="173" t="s">
        <v>81</v>
      </c>
      <c r="AY245" s="165" t="s">
        <v>149</v>
      </c>
      <c r="BK245" s="174">
        <f>SUM(BK246:BK247)</f>
        <v>0</v>
      </c>
    </row>
    <row r="246" s="1" customFormat="1" ht="36" customHeight="1">
      <c r="B246" s="177"/>
      <c r="C246" s="178" t="s">
        <v>297</v>
      </c>
      <c r="D246" s="178" t="s">
        <v>151</v>
      </c>
      <c r="E246" s="179" t="s">
        <v>669</v>
      </c>
      <c r="F246" s="180" t="s">
        <v>670</v>
      </c>
      <c r="G246" s="181" t="s">
        <v>334</v>
      </c>
      <c r="H246" s="182">
        <v>1</v>
      </c>
      <c r="I246" s="183"/>
      <c r="J246" s="184">
        <f>ROUND(I246*H246,2)</f>
        <v>0</v>
      </c>
      <c r="K246" s="180" t="s">
        <v>1</v>
      </c>
      <c r="L246" s="37"/>
      <c r="M246" s="185" t="s">
        <v>1</v>
      </c>
      <c r="N246" s="186" t="s">
        <v>38</v>
      </c>
      <c r="O246" s="73"/>
      <c r="P246" s="187">
        <f>O246*H246</f>
        <v>0</v>
      </c>
      <c r="Q246" s="187">
        <v>0</v>
      </c>
      <c r="R246" s="187">
        <f>Q246*H246</f>
        <v>0</v>
      </c>
      <c r="S246" s="187">
        <v>2.3999999999999999</v>
      </c>
      <c r="T246" s="188">
        <f>S246*H246</f>
        <v>2.3999999999999999</v>
      </c>
      <c r="AR246" s="189" t="s">
        <v>156</v>
      </c>
      <c r="AT246" s="189" t="s">
        <v>151</v>
      </c>
      <c r="AU246" s="189" t="s">
        <v>83</v>
      </c>
      <c r="AY246" s="18" t="s">
        <v>149</v>
      </c>
      <c r="BE246" s="190">
        <f>IF(N246="základní",J246,0)</f>
        <v>0</v>
      </c>
      <c r="BF246" s="190">
        <f>IF(N246="snížená",J246,0)</f>
        <v>0</v>
      </c>
      <c r="BG246" s="190">
        <f>IF(N246="zákl. přenesená",J246,0)</f>
        <v>0</v>
      </c>
      <c r="BH246" s="190">
        <f>IF(N246="sníž. přenesená",J246,0)</f>
        <v>0</v>
      </c>
      <c r="BI246" s="190">
        <f>IF(N246="nulová",J246,0)</f>
        <v>0</v>
      </c>
      <c r="BJ246" s="18" t="s">
        <v>81</v>
      </c>
      <c r="BK246" s="190">
        <f>ROUND(I246*H246,2)</f>
        <v>0</v>
      </c>
      <c r="BL246" s="18" t="s">
        <v>156</v>
      </c>
      <c r="BM246" s="189" t="s">
        <v>671</v>
      </c>
    </row>
    <row r="247" s="12" customFormat="1">
      <c r="B247" s="194"/>
      <c r="D247" s="191" t="s">
        <v>160</v>
      </c>
      <c r="E247" s="195" t="s">
        <v>1</v>
      </c>
      <c r="F247" s="196" t="s">
        <v>672</v>
      </c>
      <c r="H247" s="197">
        <v>1</v>
      </c>
      <c r="I247" s="198"/>
      <c r="L247" s="194"/>
      <c r="M247" s="199"/>
      <c r="N247" s="200"/>
      <c r="O247" s="200"/>
      <c r="P247" s="200"/>
      <c r="Q247" s="200"/>
      <c r="R247" s="200"/>
      <c r="S247" s="200"/>
      <c r="T247" s="201"/>
      <c r="AT247" s="195" t="s">
        <v>160</v>
      </c>
      <c r="AU247" s="195" t="s">
        <v>83</v>
      </c>
      <c r="AV247" s="12" t="s">
        <v>83</v>
      </c>
      <c r="AW247" s="12" t="s">
        <v>30</v>
      </c>
      <c r="AX247" s="12" t="s">
        <v>81</v>
      </c>
      <c r="AY247" s="195" t="s">
        <v>149</v>
      </c>
    </row>
    <row r="248" s="11" customFormat="1" ht="22.8" customHeight="1">
      <c r="B248" s="164"/>
      <c r="D248" s="165" t="s">
        <v>72</v>
      </c>
      <c r="E248" s="175" t="s">
        <v>156</v>
      </c>
      <c r="F248" s="175" t="s">
        <v>285</v>
      </c>
      <c r="I248" s="167"/>
      <c r="J248" s="176">
        <f>BK248</f>
        <v>0</v>
      </c>
      <c r="L248" s="164"/>
      <c r="M248" s="169"/>
      <c r="N248" s="170"/>
      <c r="O248" s="170"/>
      <c r="P248" s="171">
        <f>SUM(P249:P273)</f>
        <v>0</v>
      </c>
      <c r="Q248" s="170"/>
      <c r="R248" s="171">
        <f>SUM(R249:R273)</f>
        <v>1.1212</v>
      </c>
      <c r="S248" s="170"/>
      <c r="T248" s="172">
        <f>SUM(T249:T273)</f>
        <v>0</v>
      </c>
      <c r="AR248" s="165" t="s">
        <v>81</v>
      </c>
      <c r="AT248" s="173" t="s">
        <v>72</v>
      </c>
      <c r="AU248" s="173" t="s">
        <v>81</v>
      </c>
      <c r="AY248" s="165" t="s">
        <v>149</v>
      </c>
      <c r="BK248" s="174">
        <f>SUM(BK249:BK273)</f>
        <v>0</v>
      </c>
    </row>
    <row r="249" s="1" customFormat="1" ht="24" customHeight="1">
      <c r="B249" s="177"/>
      <c r="C249" s="178" t="s">
        <v>302</v>
      </c>
      <c r="D249" s="178" t="s">
        <v>151</v>
      </c>
      <c r="E249" s="179" t="s">
        <v>673</v>
      </c>
      <c r="F249" s="180" t="s">
        <v>674</v>
      </c>
      <c r="G249" s="181" t="s">
        <v>174</v>
      </c>
      <c r="H249" s="182">
        <v>46</v>
      </c>
      <c r="I249" s="183"/>
      <c r="J249" s="184">
        <f>ROUND(I249*H249,2)</f>
        <v>0</v>
      </c>
      <c r="K249" s="180" t="s">
        <v>531</v>
      </c>
      <c r="L249" s="37"/>
      <c r="M249" s="185" t="s">
        <v>1</v>
      </c>
      <c r="N249" s="186" t="s">
        <v>38</v>
      </c>
      <c r="O249" s="73"/>
      <c r="P249" s="187">
        <f>O249*H249</f>
        <v>0</v>
      </c>
      <c r="Q249" s="187">
        <v>0</v>
      </c>
      <c r="R249" s="187">
        <f>Q249*H249</f>
        <v>0</v>
      </c>
      <c r="S249" s="187">
        <v>0</v>
      </c>
      <c r="T249" s="188">
        <f>S249*H249</f>
        <v>0</v>
      </c>
      <c r="AR249" s="189" t="s">
        <v>156</v>
      </c>
      <c r="AT249" s="189" t="s">
        <v>151</v>
      </c>
      <c r="AU249" s="189" t="s">
        <v>83</v>
      </c>
      <c r="AY249" s="18" t="s">
        <v>149</v>
      </c>
      <c r="BE249" s="190">
        <f>IF(N249="základní",J249,0)</f>
        <v>0</v>
      </c>
      <c r="BF249" s="190">
        <f>IF(N249="snížená",J249,0)</f>
        <v>0</v>
      </c>
      <c r="BG249" s="190">
        <f>IF(N249="zákl. přenesená",J249,0)</f>
        <v>0</v>
      </c>
      <c r="BH249" s="190">
        <f>IF(N249="sníž. přenesená",J249,0)</f>
        <v>0</v>
      </c>
      <c r="BI249" s="190">
        <f>IF(N249="nulová",J249,0)</f>
        <v>0</v>
      </c>
      <c r="BJ249" s="18" t="s">
        <v>81</v>
      </c>
      <c r="BK249" s="190">
        <f>ROUND(I249*H249,2)</f>
        <v>0</v>
      </c>
      <c r="BL249" s="18" t="s">
        <v>156</v>
      </c>
      <c r="BM249" s="189" t="s">
        <v>675</v>
      </c>
    </row>
    <row r="250" s="14" customFormat="1">
      <c r="B250" s="224"/>
      <c r="D250" s="191" t="s">
        <v>160</v>
      </c>
      <c r="E250" s="225" t="s">
        <v>1</v>
      </c>
      <c r="F250" s="226" t="s">
        <v>657</v>
      </c>
      <c r="H250" s="225" t="s">
        <v>1</v>
      </c>
      <c r="I250" s="227"/>
      <c r="L250" s="224"/>
      <c r="M250" s="228"/>
      <c r="N250" s="229"/>
      <c r="O250" s="229"/>
      <c r="P250" s="229"/>
      <c r="Q250" s="229"/>
      <c r="R250" s="229"/>
      <c r="S250" s="229"/>
      <c r="T250" s="230"/>
      <c r="AT250" s="225" t="s">
        <v>160</v>
      </c>
      <c r="AU250" s="225" t="s">
        <v>83</v>
      </c>
      <c r="AV250" s="14" t="s">
        <v>81</v>
      </c>
      <c r="AW250" s="14" t="s">
        <v>30</v>
      </c>
      <c r="AX250" s="14" t="s">
        <v>73</v>
      </c>
      <c r="AY250" s="225" t="s">
        <v>149</v>
      </c>
    </row>
    <row r="251" s="12" customFormat="1">
      <c r="B251" s="194"/>
      <c r="D251" s="191" t="s">
        <v>160</v>
      </c>
      <c r="E251" s="195" t="s">
        <v>1</v>
      </c>
      <c r="F251" s="196" t="s">
        <v>676</v>
      </c>
      <c r="H251" s="197">
        <v>41.970999999999997</v>
      </c>
      <c r="I251" s="198"/>
      <c r="L251" s="194"/>
      <c r="M251" s="199"/>
      <c r="N251" s="200"/>
      <c r="O251" s="200"/>
      <c r="P251" s="200"/>
      <c r="Q251" s="200"/>
      <c r="R251" s="200"/>
      <c r="S251" s="200"/>
      <c r="T251" s="201"/>
      <c r="AT251" s="195" t="s">
        <v>160</v>
      </c>
      <c r="AU251" s="195" t="s">
        <v>83</v>
      </c>
      <c r="AV251" s="12" t="s">
        <v>83</v>
      </c>
      <c r="AW251" s="12" t="s">
        <v>30</v>
      </c>
      <c r="AX251" s="12" t="s">
        <v>73</v>
      </c>
      <c r="AY251" s="195" t="s">
        <v>149</v>
      </c>
    </row>
    <row r="252" s="12" customFormat="1">
      <c r="B252" s="194"/>
      <c r="D252" s="191" t="s">
        <v>160</v>
      </c>
      <c r="E252" s="195" t="s">
        <v>1</v>
      </c>
      <c r="F252" s="196" t="s">
        <v>677</v>
      </c>
      <c r="H252" s="197">
        <v>2.7890000000000001</v>
      </c>
      <c r="I252" s="198"/>
      <c r="L252" s="194"/>
      <c r="M252" s="199"/>
      <c r="N252" s="200"/>
      <c r="O252" s="200"/>
      <c r="P252" s="200"/>
      <c r="Q252" s="200"/>
      <c r="R252" s="200"/>
      <c r="S252" s="200"/>
      <c r="T252" s="201"/>
      <c r="AT252" s="195" t="s">
        <v>160</v>
      </c>
      <c r="AU252" s="195" t="s">
        <v>83</v>
      </c>
      <c r="AV252" s="12" t="s">
        <v>83</v>
      </c>
      <c r="AW252" s="12" t="s">
        <v>30</v>
      </c>
      <c r="AX252" s="12" t="s">
        <v>73</v>
      </c>
      <c r="AY252" s="195" t="s">
        <v>149</v>
      </c>
    </row>
    <row r="253" s="15" customFormat="1">
      <c r="B253" s="231"/>
      <c r="D253" s="191" t="s">
        <v>160</v>
      </c>
      <c r="E253" s="232" t="s">
        <v>1</v>
      </c>
      <c r="F253" s="233" t="s">
        <v>589</v>
      </c>
      <c r="H253" s="234">
        <v>44.759999999999998</v>
      </c>
      <c r="I253" s="235"/>
      <c r="L253" s="231"/>
      <c r="M253" s="236"/>
      <c r="N253" s="237"/>
      <c r="O253" s="237"/>
      <c r="P253" s="237"/>
      <c r="Q253" s="237"/>
      <c r="R253" s="237"/>
      <c r="S253" s="237"/>
      <c r="T253" s="238"/>
      <c r="AT253" s="232" t="s">
        <v>160</v>
      </c>
      <c r="AU253" s="232" t="s">
        <v>83</v>
      </c>
      <c r="AV253" s="15" t="s">
        <v>167</v>
      </c>
      <c r="AW253" s="15" t="s">
        <v>30</v>
      </c>
      <c r="AX253" s="15" t="s">
        <v>73</v>
      </c>
      <c r="AY253" s="232" t="s">
        <v>149</v>
      </c>
    </row>
    <row r="254" s="14" customFormat="1">
      <c r="B254" s="224"/>
      <c r="D254" s="191" t="s">
        <v>160</v>
      </c>
      <c r="E254" s="225" t="s">
        <v>1</v>
      </c>
      <c r="F254" s="226" t="s">
        <v>659</v>
      </c>
      <c r="H254" s="225" t="s">
        <v>1</v>
      </c>
      <c r="I254" s="227"/>
      <c r="L254" s="224"/>
      <c r="M254" s="228"/>
      <c r="N254" s="229"/>
      <c r="O254" s="229"/>
      <c r="P254" s="229"/>
      <c r="Q254" s="229"/>
      <c r="R254" s="229"/>
      <c r="S254" s="229"/>
      <c r="T254" s="230"/>
      <c r="AT254" s="225" t="s">
        <v>160</v>
      </c>
      <c r="AU254" s="225" t="s">
        <v>83</v>
      </c>
      <c r="AV254" s="14" t="s">
        <v>81</v>
      </c>
      <c r="AW254" s="14" t="s">
        <v>30</v>
      </c>
      <c r="AX254" s="14" t="s">
        <v>73</v>
      </c>
      <c r="AY254" s="225" t="s">
        <v>149</v>
      </c>
    </row>
    <row r="255" s="12" customFormat="1">
      <c r="B255" s="194"/>
      <c r="D255" s="191" t="s">
        <v>160</v>
      </c>
      <c r="E255" s="195" t="s">
        <v>1</v>
      </c>
      <c r="F255" s="196" t="s">
        <v>678</v>
      </c>
      <c r="H255" s="197">
        <v>1.012</v>
      </c>
      <c r="I255" s="198"/>
      <c r="L255" s="194"/>
      <c r="M255" s="199"/>
      <c r="N255" s="200"/>
      <c r="O255" s="200"/>
      <c r="P255" s="200"/>
      <c r="Q255" s="200"/>
      <c r="R255" s="200"/>
      <c r="S255" s="200"/>
      <c r="T255" s="201"/>
      <c r="AT255" s="195" t="s">
        <v>160</v>
      </c>
      <c r="AU255" s="195" t="s">
        <v>83</v>
      </c>
      <c r="AV255" s="12" t="s">
        <v>83</v>
      </c>
      <c r="AW255" s="12" t="s">
        <v>30</v>
      </c>
      <c r="AX255" s="12" t="s">
        <v>73</v>
      </c>
      <c r="AY255" s="195" t="s">
        <v>149</v>
      </c>
    </row>
    <row r="256" s="12" customFormat="1">
      <c r="B256" s="194"/>
      <c r="D256" s="191" t="s">
        <v>160</v>
      </c>
      <c r="E256" s="195" t="s">
        <v>1</v>
      </c>
      <c r="F256" s="196" t="s">
        <v>679</v>
      </c>
      <c r="H256" s="197">
        <v>0.254</v>
      </c>
      <c r="I256" s="198"/>
      <c r="L256" s="194"/>
      <c r="M256" s="199"/>
      <c r="N256" s="200"/>
      <c r="O256" s="200"/>
      <c r="P256" s="200"/>
      <c r="Q256" s="200"/>
      <c r="R256" s="200"/>
      <c r="S256" s="200"/>
      <c r="T256" s="201"/>
      <c r="AT256" s="195" t="s">
        <v>160</v>
      </c>
      <c r="AU256" s="195" t="s">
        <v>83</v>
      </c>
      <c r="AV256" s="12" t="s">
        <v>83</v>
      </c>
      <c r="AW256" s="12" t="s">
        <v>30</v>
      </c>
      <c r="AX256" s="12" t="s">
        <v>73</v>
      </c>
      <c r="AY256" s="195" t="s">
        <v>149</v>
      </c>
    </row>
    <row r="257" s="15" customFormat="1">
      <c r="B257" s="231"/>
      <c r="D257" s="191" t="s">
        <v>160</v>
      </c>
      <c r="E257" s="232" t="s">
        <v>1</v>
      </c>
      <c r="F257" s="233" t="s">
        <v>589</v>
      </c>
      <c r="H257" s="234">
        <v>1.266</v>
      </c>
      <c r="I257" s="235"/>
      <c r="L257" s="231"/>
      <c r="M257" s="236"/>
      <c r="N257" s="237"/>
      <c r="O257" s="237"/>
      <c r="P257" s="237"/>
      <c r="Q257" s="237"/>
      <c r="R257" s="237"/>
      <c r="S257" s="237"/>
      <c r="T257" s="238"/>
      <c r="AT257" s="232" t="s">
        <v>160</v>
      </c>
      <c r="AU257" s="232" t="s">
        <v>83</v>
      </c>
      <c r="AV257" s="15" t="s">
        <v>167</v>
      </c>
      <c r="AW257" s="15" t="s">
        <v>30</v>
      </c>
      <c r="AX257" s="15" t="s">
        <v>73</v>
      </c>
      <c r="AY257" s="232" t="s">
        <v>149</v>
      </c>
    </row>
    <row r="258" s="13" customFormat="1">
      <c r="B258" s="202"/>
      <c r="D258" s="191" t="s">
        <v>160</v>
      </c>
      <c r="E258" s="203" t="s">
        <v>1</v>
      </c>
      <c r="F258" s="204" t="s">
        <v>187</v>
      </c>
      <c r="H258" s="205">
        <v>46.025999999999996</v>
      </c>
      <c r="I258" s="206"/>
      <c r="L258" s="202"/>
      <c r="M258" s="207"/>
      <c r="N258" s="208"/>
      <c r="O258" s="208"/>
      <c r="P258" s="208"/>
      <c r="Q258" s="208"/>
      <c r="R258" s="208"/>
      <c r="S258" s="208"/>
      <c r="T258" s="209"/>
      <c r="AT258" s="203" t="s">
        <v>160</v>
      </c>
      <c r="AU258" s="203" t="s">
        <v>83</v>
      </c>
      <c r="AV258" s="13" t="s">
        <v>156</v>
      </c>
      <c r="AW258" s="13" t="s">
        <v>30</v>
      </c>
      <c r="AX258" s="13" t="s">
        <v>73</v>
      </c>
      <c r="AY258" s="203" t="s">
        <v>149</v>
      </c>
    </row>
    <row r="259" s="12" customFormat="1">
      <c r="B259" s="194"/>
      <c r="D259" s="191" t="s">
        <v>160</v>
      </c>
      <c r="E259" s="195" t="s">
        <v>1</v>
      </c>
      <c r="F259" s="196" t="s">
        <v>680</v>
      </c>
      <c r="H259" s="197">
        <v>46</v>
      </c>
      <c r="I259" s="198"/>
      <c r="L259" s="194"/>
      <c r="M259" s="199"/>
      <c r="N259" s="200"/>
      <c r="O259" s="200"/>
      <c r="P259" s="200"/>
      <c r="Q259" s="200"/>
      <c r="R259" s="200"/>
      <c r="S259" s="200"/>
      <c r="T259" s="201"/>
      <c r="AT259" s="195" t="s">
        <v>160</v>
      </c>
      <c r="AU259" s="195" t="s">
        <v>83</v>
      </c>
      <c r="AV259" s="12" t="s">
        <v>83</v>
      </c>
      <c r="AW259" s="12" t="s">
        <v>30</v>
      </c>
      <c r="AX259" s="12" t="s">
        <v>81</v>
      </c>
      <c r="AY259" s="195" t="s">
        <v>149</v>
      </c>
    </row>
    <row r="260" s="1" customFormat="1" ht="24" customHeight="1">
      <c r="B260" s="177"/>
      <c r="C260" s="178" t="s">
        <v>307</v>
      </c>
      <c r="D260" s="178" t="s">
        <v>151</v>
      </c>
      <c r="E260" s="179" t="s">
        <v>681</v>
      </c>
      <c r="F260" s="180" t="s">
        <v>682</v>
      </c>
      <c r="G260" s="181" t="s">
        <v>334</v>
      </c>
      <c r="H260" s="182">
        <v>13</v>
      </c>
      <c r="I260" s="183"/>
      <c r="J260" s="184">
        <f>ROUND(I260*H260,2)</f>
        <v>0</v>
      </c>
      <c r="K260" s="180" t="s">
        <v>531</v>
      </c>
      <c r="L260" s="37"/>
      <c r="M260" s="185" t="s">
        <v>1</v>
      </c>
      <c r="N260" s="186" t="s">
        <v>38</v>
      </c>
      <c r="O260" s="73"/>
      <c r="P260" s="187">
        <f>O260*H260</f>
        <v>0</v>
      </c>
      <c r="Q260" s="187">
        <v>0.0066</v>
      </c>
      <c r="R260" s="187">
        <f>Q260*H260</f>
        <v>0.085800000000000001</v>
      </c>
      <c r="S260" s="187">
        <v>0</v>
      </c>
      <c r="T260" s="188">
        <f>S260*H260</f>
        <v>0</v>
      </c>
      <c r="AR260" s="189" t="s">
        <v>156</v>
      </c>
      <c r="AT260" s="189" t="s">
        <v>151</v>
      </c>
      <c r="AU260" s="189" t="s">
        <v>83</v>
      </c>
      <c r="AY260" s="18" t="s">
        <v>149</v>
      </c>
      <c r="BE260" s="190">
        <f>IF(N260="základní",J260,0)</f>
        <v>0</v>
      </c>
      <c r="BF260" s="190">
        <f>IF(N260="snížená",J260,0)</f>
        <v>0</v>
      </c>
      <c r="BG260" s="190">
        <f>IF(N260="zákl. přenesená",J260,0)</f>
        <v>0</v>
      </c>
      <c r="BH260" s="190">
        <f>IF(N260="sníž. přenesená",J260,0)</f>
        <v>0</v>
      </c>
      <c r="BI260" s="190">
        <f>IF(N260="nulová",J260,0)</f>
        <v>0</v>
      </c>
      <c r="BJ260" s="18" t="s">
        <v>81</v>
      </c>
      <c r="BK260" s="190">
        <f>ROUND(I260*H260,2)</f>
        <v>0</v>
      </c>
      <c r="BL260" s="18" t="s">
        <v>156</v>
      </c>
      <c r="BM260" s="189" t="s">
        <v>683</v>
      </c>
    </row>
    <row r="261" s="12" customFormat="1">
      <c r="B261" s="194"/>
      <c r="D261" s="191" t="s">
        <v>160</v>
      </c>
      <c r="E261" s="195" t="s">
        <v>1</v>
      </c>
      <c r="F261" s="196" t="s">
        <v>684</v>
      </c>
      <c r="H261" s="197">
        <v>13</v>
      </c>
      <c r="I261" s="198"/>
      <c r="L261" s="194"/>
      <c r="M261" s="199"/>
      <c r="N261" s="200"/>
      <c r="O261" s="200"/>
      <c r="P261" s="200"/>
      <c r="Q261" s="200"/>
      <c r="R261" s="200"/>
      <c r="S261" s="200"/>
      <c r="T261" s="201"/>
      <c r="AT261" s="195" t="s">
        <v>160</v>
      </c>
      <c r="AU261" s="195" t="s">
        <v>83</v>
      </c>
      <c r="AV261" s="12" t="s">
        <v>83</v>
      </c>
      <c r="AW261" s="12" t="s">
        <v>30</v>
      </c>
      <c r="AX261" s="12" t="s">
        <v>81</v>
      </c>
      <c r="AY261" s="195" t="s">
        <v>149</v>
      </c>
    </row>
    <row r="262" s="1" customFormat="1" ht="24" customHeight="1">
      <c r="B262" s="177"/>
      <c r="C262" s="211" t="s">
        <v>312</v>
      </c>
      <c r="D262" s="211" t="s">
        <v>223</v>
      </c>
      <c r="E262" s="212" t="s">
        <v>685</v>
      </c>
      <c r="F262" s="213" t="s">
        <v>686</v>
      </c>
      <c r="G262" s="214" t="s">
        <v>334</v>
      </c>
      <c r="H262" s="215">
        <v>3</v>
      </c>
      <c r="I262" s="216"/>
      <c r="J262" s="217">
        <f>ROUND(I262*H262,2)</f>
        <v>0</v>
      </c>
      <c r="K262" s="213" t="s">
        <v>531</v>
      </c>
      <c r="L262" s="218"/>
      <c r="M262" s="219" t="s">
        <v>1</v>
      </c>
      <c r="N262" s="220" t="s">
        <v>38</v>
      </c>
      <c r="O262" s="73"/>
      <c r="P262" s="187">
        <f>O262*H262</f>
        <v>0</v>
      </c>
      <c r="Q262" s="187">
        <v>0.028000000000000001</v>
      </c>
      <c r="R262" s="187">
        <f>Q262*H262</f>
        <v>0.084000000000000005</v>
      </c>
      <c r="S262" s="187">
        <v>0</v>
      </c>
      <c r="T262" s="188">
        <f>S262*H262</f>
        <v>0</v>
      </c>
      <c r="AR262" s="189" t="s">
        <v>199</v>
      </c>
      <c r="AT262" s="189" t="s">
        <v>223</v>
      </c>
      <c r="AU262" s="189" t="s">
        <v>83</v>
      </c>
      <c r="AY262" s="18" t="s">
        <v>149</v>
      </c>
      <c r="BE262" s="190">
        <f>IF(N262="základní",J262,0)</f>
        <v>0</v>
      </c>
      <c r="BF262" s="190">
        <f>IF(N262="snížená",J262,0)</f>
        <v>0</v>
      </c>
      <c r="BG262" s="190">
        <f>IF(N262="zákl. přenesená",J262,0)</f>
        <v>0</v>
      </c>
      <c r="BH262" s="190">
        <f>IF(N262="sníž. přenesená",J262,0)</f>
        <v>0</v>
      </c>
      <c r="BI262" s="190">
        <f>IF(N262="nulová",J262,0)</f>
        <v>0</v>
      </c>
      <c r="BJ262" s="18" t="s">
        <v>81</v>
      </c>
      <c r="BK262" s="190">
        <f>ROUND(I262*H262,2)</f>
        <v>0</v>
      </c>
      <c r="BL262" s="18" t="s">
        <v>156</v>
      </c>
      <c r="BM262" s="189" t="s">
        <v>687</v>
      </c>
    </row>
    <row r="263" s="12" customFormat="1">
      <c r="B263" s="194"/>
      <c r="D263" s="191" t="s">
        <v>160</v>
      </c>
      <c r="E263" s="195" t="s">
        <v>1</v>
      </c>
      <c r="F263" s="196" t="s">
        <v>688</v>
      </c>
      <c r="H263" s="197">
        <v>3</v>
      </c>
      <c r="I263" s="198"/>
      <c r="L263" s="194"/>
      <c r="M263" s="199"/>
      <c r="N263" s="200"/>
      <c r="O263" s="200"/>
      <c r="P263" s="200"/>
      <c r="Q263" s="200"/>
      <c r="R263" s="200"/>
      <c r="S263" s="200"/>
      <c r="T263" s="201"/>
      <c r="AT263" s="195" t="s">
        <v>160</v>
      </c>
      <c r="AU263" s="195" t="s">
        <v>83</v>
      </c>
      <c r="AV263" s="12" t="s">
        <v>83</v>
      </c>
      <c r="AW263" s="12" t="s">
        <v>30</v>
      </c>
      <c r="AX263" s="12" t="s">
        <v>81</v>
      </c>
      <c r="AY263" s="195" t="s">
        <v>149</v>
      </c>
    </row>
    <row r="264" s="1" customFormat="1" ht="24" customHeight="1">
      <c r="B264" s="177"/>
      <c r="C264" s="211" t="s">
        <v>316</v>
      </c>
      <c r="D264" s="211" t="s">
        <v>223</v>
      </c>
      <c r="E264" s="212" t="s">
        <v>689</v>
      </c>
      <c r="F264" s="213" t="s">
        <v>690</v>
      </c>
      <c r="G264" s="214" t="s">
        <v>334</v>
      </c>
      <c r="H264" s="215">
        <v>1</v>
      </c>
      <c r="I264" s="216"/>
      <c r="J264" s="217">
        <f>ROUND(I264*H264,2)</f>
        <v>0</v>
      </c>
      <c r="K264" s="213" t="s">
        <v>531</v>
      </c>
      <c r="L264" s="218"/>
      <c r="M264" s="219" t="s">
        <v>1</v>
      </c>
      <c r="N264" s="220" t="s">
        <v>38</v>
      </c>
      <c r="O264" s="73"/>
      <c r="P264" s="187">
        <f>O264*H264</f>
        <v>0</v>
      </c>
      <c r="Q264" s="187">
        <v>0.040000000000000001</v>
      </c>
      <c r="R264" s="187">
        <f>Q264*H264</f>
        <v>0.040000000000000001</v>
      </c>
      <c r="S264" s="187">
        <v>0</v>
      </c>
      <c r="T264" s="188">
        <f>S264*H264</f>
        <v>0</v>
      </c>
      <c r="AR264" s="189" t="s">
        <v>199</v>
      </c>
      <c r="AT264" s="189" t="s">
        <v>223</v>
      </c>
      <c r="AU264" s="189" t="s">
        <v>83</v>
      </c>
      <c r="AY264" s="18" t="s">
        <v>149</v>
      </c>
      <c r="BE264" s="190">
        <f>IF(N264="základní",J264,0)</f>
        <v>0</v>
      </c>
      <c r="BF264" s="190">
        <f>IF(N264="snížená",J264,0)</f>
        <v>0</v>
      </c>
      <c r="BG264" s="190">
        <f>IF(N264="zákl. přenesená",J264,0)</f>
        <v>0</v>
      </c>
      <c r="BH264" s="190">
        <f>IF(N264="sníž. přenesená",J264,0)</f>
        <v>0</v>
      </c>
      <c r="BI264" s="190">
        <f>IF(N264="nulová",J264,0)</f>
        <v>0</v>
      </c>
      <c r="BJ264" s="18" t="s">
        <v>81</v>
      </c>
      <c r="BK264" s="190">
        <f>ROUND(I264*H264,2)</f>
        <v>0</v>
      </c>
      <c r="BL264" s="18" t="s">
        <v>156</v>
      </c>
      <c r="BM264" s="189" t="s">
        <v>691</v>
      </c>
    </row>
    <row r="265" s="12" customFormat="1">
      <c r="B265" s="194"/>
      <c r="D265" s="191" t="s">
        <v>160</v>
      </c>
      <c r="E265" s="195" t="s">
        <v>1</v>
      </c>
      <c r="F265" s="196" t="s">
        <v>692</v>
      </c>
      <c r="H265" s="197">
        <v>1</v>
      </c>
      <c r="I265" s="198"/>
      <c r="L265" s="194"/>
      <c r="M265" s="199"/>
      <c r="N265" s="200"/>
      <c r="O265" s="200"/>
      <c r="P265" s="200"/>
      <c r="Q265" s="200"/>
      <c r="R265" s="200"/>
      <c r="S265" s="200"/>
      <c r="T265" s="201"/>
      <c r="AT265" s="195" t="s">
        <v>160</v>
      </c>
      <c r="AU265" s="195" t="s">
        <v>83</v>
      </c>
      <c r="AV265" s="12" t="s">
        <v>83</v>
      </c>
      <c r="AW265" s="12" t="s">
        <v>30</v>
      </c>
      <c r="AX265" s="12" t="s">
        <v>81</v>
      </c>
      <c r="AY265" s="195" t="s">
        <v>149</v>
      </c>
    </row>
    <row r="266" s="1" customFormat="1" ht="24" customHeight="1">
      <c r="B266" s="177"/>
      <c r="C266" s="211" t="s">
        <v>320</v>
      </c>
      <c r="D266" s="211" t="s">
        <v>223</v>
      </c>
      <c r="E266" s="212" t="s">
        <v>693</v>
      </c>
      <c r="F266" s="213" t="s">
        <v>694</v>
      </c>
      <c r="G266" s="214" t="s">
        <v>334</v>
      </c>
      <c r="H266" s="215">
        <v>3</v>
      </c>
      <c r="I266" s="216"/>
      <c r="J266" s="217">
        <f>ROUND(I266*H266,2)</f>
        <v>0</v>
      </c>
      <c r="K266" s="213" t="s">
        <v>531</v>
      </c>
      <c r="L266" s="218"/>
      <c r="M266" s="219" t="s">
        <v>1</v>
      </c>
      <c r="N266" s="220" t="s">
        <v>38</v>
      </c>
      <c r="O266" s="73"/>
      <c r="P266" s="187">
        <f>O266*H266</f>
        <v>0</v>
      </c>
      <c r="Q266" s="187">
        <v>0.050999999999999997</v>
      </c>
      <c r="R266" s="187">
        <f>Q266*H266</f>
        <v>0.153</v>
      </c>
      <c r="S266" s="187">
        <v>0</v>
      </c>
      <c r="T266" s="188">
        <f>S266*H266</f>
        <v>0</v>
      </c>
      <c r="AR266" s="189" t="s">
        <v>199</v>
      </c>
      <c r="AT266" s="189" t="s">
        <v>223</v>
      </c>
      <c r="AU266" s="189" t="s">
        <v>83</v>
      </c>
      <c r="AY266" s="18" t="s">
        <v>149</v>
      </c>
      <c r="BE266" s="190">
        <f>IF(N266="základní",J266,0)</f>
        <v>0</v>
      </c>
      <c r="BF266" s="190">
        <f>IF(N266="snížená",J266,0)</f>
        <v>0</v>
      </c>
      <c r="BG266" s="190">
        <f>IF(N266="zákl. přenesená",J266,0)</f>
        <v>0</v>
      </c>
      <c r="BH266" s="190">
        <f>IF(N266="sníž. přenesená",J266,0)</f>
        <v>0</v>
      </c>
      <c r="BI266" s="190">
        <f>IF(N266="nulová",J266,0)</f>
        <v>0</v>
      </c>
      <c r="BJ266" s="18" t="s">
        <v>81</v>
      </c>
      <c r="BK266" s="190">
        <f>ROUND(I266*H266,2)</f>
        <v>0</v>
      </c>
      <c r="BL266" s="18" t="s">
        <v>156</v>
      </c>
      <c r="BM266" s="189" t="s">
        <v>695</v>
      </c>
    </row>
    <row r="267" s="12" customFormat="1">
      <c r="B267" s="194"/>
      <c r="D267" s="191" t="s">
        <v>160</v>
      </c>
      <c r="E267" s="195" t="s">
        <v>1</v>
      </c>
      <c r="F267" s="196" t="s">
        <v>688</v>
      </c>
      <c r="H267" s="197">
        <v>3</v>
      </c>
      <c r="I267" s="198"/>
      <c r="L267" s="194"/>
      <c r="M267" s="199"/>
      <c r="N267" s="200"/>
      <c r="O267" s="200"/>
      <c r="P267" s="200"/>
      <c r="Q267" s="200"/>
      <c r="R267" s="200"/>
      <c r="S267" s="200"/>
      <c r="T267" s="201"/>
      <c r="AT267" s="195" t="s">
        <v>160</v>
      </c>
      <c r="AU267" s="195" t="s">
        <v>83</v>
      </c>
      <c r="AV267" s="12" t="s">
        <v>83</v>
      </c>
      <c r="AW267" s="12" t="s">
        <v>30</v>
      </c>
      <c r="AX267" s="12" t="s">
        <v>81</v>
      </c>
      <c r="AY267" s="195" t="s">
        <v>149</v>
      </c>
    </row>
    <row r="268" s="1" customFormat="1" ht="24" customHeight="1">
      <c r="B268" s="177"/>
      <c r="C268" s="211" t="s">
        <v>325</v>
      </c>
      <c r="D268" s="211" t="s">
        <v>223</v>
      </c>
      <c r="E268" s="212" t="s">
        <v>696</v>
      </c>
      <c r="F268" s="213" t="s">
        <v>697</v>
      </c>
      <c r="G268" s="214" t="s">
        <v>334</v>
      </c>
      <c r="H268" s="215">
        <v>6</v>
      </c>
      <c r="I268" s="216"/>
      <c r="J268" s="217">
        <f>ROUND(I268*H268,2)</f>
        <v>0</v>
      </c>
      <c r="K268" s="213" t="s">
        <v>531</v>
      </c>
      <c r="L268" s="218"/>
      <c r="M268" s="219" t="s">
        <v>1</v>
      </c>
      <c r="N268" s="220" t="s">
        <v>38</v>
      </c>
      <c r="O268" s="73"/>
      <c r="P268" s="187">
        <f>O268*H268</f>
        <v>0</v>
      </c>
      <c r="Q268" s="187">
        <v>0.068000000000000005</v>
      </c>
      <c r="R268" s="187">
        <f>Q268*H268</f>
        <v>0.40800000000000003</v>
      </c>
      <c r="S268" s="187">
        <v>0</v>
      </c>
      <c r="T268" s="188">
        <f>S268*H268</f>
        <v>0</v>
      </c>
      <c r="AR268" s="189" t="s">
        <v>199</v>
      </c>
      <c r="AT268" s="189" t="s">
        <v>223</v>
      </c>
      <c r="AU268" s="189" t="s">
        <v>83</v>
      </c>
      <c r="AY268" s="18" t="s">
        <v>149</v>
      </c>
      <c r="BE268" s="190">
        <f>IF(N268="základní",J268,0)</f>
        <v>0</v>
      </c>
      <c r="BF268" s="190">
        <f>IF(N268="snížená",J268,0)</f>
        <v>0</v>
      </c>
      <c r="BG268" s="190">
        <f>IF(N268="zákl. přenesená",J268,0)</f>
        <v>0</v>
      </c>
      <c r="BH268" s="190">
        <f>IF(N268="sníž. přenesená",J268,0)</f>
        <v>0</v>
      </c>
      <c r="BI268" s="190">
        <f>IF(N268="nulová",J268,0)</f>
        <v>0</v>
      </c>
      <c r="BJ268" s="18" t="s">
        <v>81</v>
      </c>
      <c r="BK268" s="190">
        <f>ROUND(I268*H268,2)</f>
        <v>0</v>
      </c>
      <c r="BL268" s="18" t="s">
        <v>156</v>
      </c>
      <c r="BM268" s="189" t="s">
        <v>698</v>
      </c>
    </row>
    <row r="269" s="12" customFormat="1">
      <c r="B269" s="194"/>
      <c r="D269" s="191" t="s">
        <v>160</v>
      </c>
      <c r="E269" s="195" t="s">
        <v>1</v>
      </c>
      <c r="F269" s="196" t="s">
        <v>699</v>
      </c>
      <c r="H269" s="197">
        <v>6</v>
      </c>
      <c r="I269" s="198"/>
      <c r="L269" s="194"/>
      <c r="M269" s="199"/>
      <c r="N269" s="200"/>
      <c r="O269" s="200"/>
      <c r="P269" s="200"/>
      <c r="Q269" s="200"/>
      <c r="R269" s="200"/>
      <c r="S269" s="200"/>
      <c r="T269" s="201"/>
      <c r="AT269" s="195" t="s">
        <v>160</v>
      </c>
      <c r="AU269" s="195" t="s">
        <v>83</v>
      </c>
      <c r="AV269" s="12" t="s">
        <v>83</v>
      </c>
      <c r="AW269" s="12" t="s">
        <v>30</v>
      </c>
      <c r="AX269" s="12" t="s">
        <v>81</v>
      </c>
      <c r="AY269" s="195" t="s">
        <v>149</v>
      </c>
    </row>
    <row r="270" s="1" customFormat="1" ht="24" customHeight="1">
      <c r="B270" s="177"/>
      <c r="C270" s="178" t="s">
        <v>331</v>
      </c>
      <c r="D270" s="178" t="s">
        <v>151</v>
      </c>
      <c r="E270" s="179" t="s">
        <v>700</v>
      </c>
      <c r="F270" s="180" t="s">
        <v>701</v>
      </c>
      <c r="G270" s="181" t="s">
        <v>334</v>
      </c>
      <c r="H270" s="182">
        <v>4</v>
      </c>
      <c r="I270" s="183"/>
      <c r="J270" s="184">
        <f>ROUND(I270*H270,2)</f>
        <v>0</v>
      </c>
      <c r="K270" s="180" t="s">
        <v>531</v>
      </c>
      <c r="L270" s="37"/>
      <c r="M270" s="185" t="s">
        <v>1</v>
      </c>
      <c r="N270" s="186" t="s">
        <v>38</v>
      </c>
      <c r="O270" s="73"/>
      <c r="P270" s="187">
        <f>O270*H270</f>
        <v>0</v>
      </c>
      <c r="Q270" s="187">
        <v>0.0066</v>
      </c>
      <c r="R270" s="187">
        <f>Q270*H270</f>
        <v>0.0264</v>
      </c>
      <c r="S270" s="187">
        <v>0</v>
      </c>
      <c r="T270" s="188">
        <f>S270*H270</f>
        <v>0</v>
      </c>
      <c r="AR270" s="189" t="s">
        <v>156</v>
      </c>
      <c r="AT270" s="189" t="s">
        <v>151</v>
      </c>
      <c r="AU270" s="189" t="s">
        <v>83</v>
      </c>
      <c r="AY270" s="18" t="s">
        <v>149</v>
      </c>
      <c r="BE270" s="190">
        <f>IF(N270="základní",J270,0)</f>
        <v>0</v>
      </c>
      <c r="BF270" s="190">
        <f>IF(N270="snížená",J270,0)</f>
        <v>0</v>
      </c>
      <c r="BG270" s="190">
        <f>IF(N270="zákl. přenesená",J270,0)</f>
        <v>0</v>
      </c>
      <c r="BH270" s="190">
        <f>IF(N270="sníž. přenesená",J270,0)</f>
        <v>0</v>
      </c>
      <c r="BI270" s="190">
        <f>IF(N270="nulová",J270,0)</f>
        <v>0</v>
      </c>
      <c r="BJ270" s="18" t="s">
        <v>81</v>
      </c>
      <c r="BK270" s="190">
        <f>ROUND(I270*H270,2)</f>
        <v>0</v>
      </c>
      <c r="BL270" s="18" t="s">
        <v>156</v>
      </c>
      <c r="BM270" s="189" t="s">
        <v>702</v>
      </c>
    </row>
    <row r="271" s="12" customFormat="1">
      <c r="B271" s="194"/>
      <c r="D271" s="191" t="s">
        <v>160</v>
      </c>
      <c r="E271" s="195" t="s">
        <v>1</v>
      </c>
      <c r="F271" s="196" t="s">
        <v>703</v>
      </c>
      <c r="H271" s="197">
        <v>4</v>
      </c>
      <c r="I271" s="198"/>
      <c r="L271" s="194"/>
      <c r="M271" s="199"/>
      <c r="N271" s="200"/>
      <c r="O271" s="200"/>
      <c r="P271" s="200"/>
      <c r="Q271" s="200"/>
      <c r="R271" s="200"/>
      <c r="S271" s="200"/>
      <c r="T271" s="201"/>
      <c r="AT271" s="195" t="s">
        <v>160</v>
      </c>
      <c r="AU271" s="195" t="s">
        <v>83</v>
      </c>
      <c r="AV271" s="12" t="s">
        <v>83</v>
      </c>
      <c r="AW271" s="12" t="s">
        <v>30</v>
      </c>
      <c r="AX271" s="12" t="s">
        <v>81</v>
      </c>
      <c r="AY271" s="195" t="s">
        <v>149</v>
      </c>
    </row>
    <row r="272" s="1" customFormat="1" ht="24" customHeight="1">
      <c r="B272" s="177"/>
      <c r="C272" s="211" t="s">
        <v>341</v>
      </c>
      <c r="D272" s="211" t="s">
        <v>223</v>
      </c>
      <c r="E272" s="212" t="s">
        <v>704</v>
      </c>
      <c r="F272" s="213" t="s">
        <v>705</v>
      </c>
      <c r="G272" s="214" t="s">
        <v>334</v>
      </c>
      <c r="H272" s="215">
        <v>4</v>
      </c>
      <c r="I272" s="216"/>
      <c r="J272" s="217">
        <f>ROUND(I272*H272,2)</f>
        <v>0</v>
      </c>
      <c r="K272" s="213" t="s">
        <v>531</v>
      </c>
      <c r="L272" s="218"/>
      <c r="M272" s="219" t="s">
        <v>1</v>
      </c>
      <c r="N272" s="220" t="s">
        <v>38</v>
      </c>
      <c r="O272" s="73"/>
      <c r="P272" s="187">
        <f>O272*H272</f>
        <v>0</v>
      </c>
      <c r="Q272" s="187">
        <v>0.081000000000000003</v>
      </c>
      <c r="R272" s="187">
        <f>Q272*H272</f>
        <v>0.32400000000000001</v>
      </c>
      <c r="S272" s="187">
        <v>0</v>
      </c>
      <c r="T272" s="188">
        <f>S272*H272</f>
        <v>0</v>
      </c>
      <c r="AR272" s="189" t="s">
        <v>199</v>
      </c>
      <c r="AT272" s="189" t="s">
        <v>223</v>
      </c>
      <c r="AU272" s="189" t="s">
        <v>83</v>
      </c>
      <c r="AY272" s="18" t="s">
        <v>149</v>
      </c>
      <c r="BE272" s="190">
        <f>IF(N272="základní",J272,0)</f>
        <v>0</v>
      </c>
      <c r="BF272" s="190">
        <f>IF(N272="snížená",J272,0)</f>
        <v>0</v>
      </c>
      <c r="BG272" s="190">
        <f>IF(N272="zákl. přenesená",J272,0)</f>
        <v>0</v>
      </c>
      <c r="BH272" s="190">
        <f>IF(N272="sníž. přenesená",J272,0)</f>
        <v>0</v>
      </c>
      <c r="BI272" s="190">
        <f>IF(N272="nulová",J272,0)</f>
        <v>0</v>
      </c>
      <c r="BJ272" s="18" t="s">
        <v>81</v>
      </c>
      <c r="BK272" s="190">
        <f>ROUND(I272*H272,2)</f>
        <v>0</v>
      </c>
      <c r="BL272" s="18" t="s">
        <v>156</v>
      </c>
      <c r="BM272" s="189" t="s">
        <v>706</v>
      </c>
    </row>
    <row r="273" s="12" customFormat="1">
      <c r="B273" s="194"/>
      <c r="D273" s="191" t="s">
        <v>160</v>
      </c>
      <c r="E273" s="195" t="s">
        <v>1</v>
      </c>
      <c r="F273" s="196" t="s">
        <v>703</v>
      </c>
      <c r="H273" s="197">
        <v>4</v>
      </c>
      <c r="I273" s="198"/>
      <c r="L273" s="194"/>
      <c r="M273" s="199"/>
      <c r="N273" s="200"/>
      <c r="O273" s="200"/>
      <c r="P273" s="200"/>
      <c r="Q273" s="200"/>
      <c r="R273" s="200"/>
      <c r="S273" s="200"/>
      <c r="T273" s="201"/>
      <c r="AT273" s="195" t="s">
        <v>160</v>
      </c>
      <c r="AU273" s="195" t="s">
        <v>83</v>
      </c>
      <c r="AV273" s="12" t="s">
        <v>83</v>
      </c>
      <c r="AW273" s="12" t="s">
        <v>30</v>
      </c>
      <c r="AX273" s="12" t="s">
        <v>81</v>
      </c>
      <c r="AY273" s="195" t="s">
        <v>149</v>
      </c>
    </row>
    <row r="274" s="11" customFormat="1" ht="22.8" customHeight="1">
      <c r="B274" s="164"/>
      <c r="D274" s="165" t="s">
        <v>72</v>
      </c>
      <c r="E274" s="175" t="s">
        <v>178</v>
      </c>
      <c r="F274" s="175" t="s">
        <v>292</v>
      </c>
      <c r="I274" s="167"/>
      <c r="J274" s="176">
        <f>BK274</f>
        <v>0</v>
      </c>
      <c r="L274" s="164"/>
      <c r="M274" s="169"/>
      <c r="N274" s="170"/>
      <c r="O274" s="170"/>
      <c r="P274" s="171">
        <f>SUM(P275:P290)</f>
        <v>0</v>
      </c>
      <c r="Q274" s="170"/>
      <c r="R274" s="171">
        <f>SUM(R275:R290)</f>
        <v>0</v>
      </c>
      <c r="S274" s="170"/>
      <c r="T274" s="172">
        <f>SUM(T275:T290)</f>
        <v>0</v>
      </c>
      <c r="AR274" s="165" t="s">
        <v>81</v>
      </c>
      <c r="AT274" s="173" t="s">
        <v>72</v>
      </c>
      <c r="AU274" s="173" t="s">
        <v>81</v>
      </c>
      <c r="AY274" s="165" t="s">
        <v>149</v>
      </c>
      <c r="BK274" s="174">
        <f>SUM(BK275:BK290)</f>
        <v>0</v>
      </c>
    </row>
    <row r="275" s="1" customFormat="1" ht="24" customHeight="1">
      <c r="B275" s="177"/>
      <c r="C275" s="178" t="s">
        <v>346</v>
      </c>
      <c r="D275" s="178" t="s">
        <v>151</v>
      </c>
      <c r="E275" s="179" t="s">
        <v>294</v>
      </c>
      <c r="F275" s="180" t="s">
        <v>295</v>
      </c>
      <c r="G275" s="181" t="s">
        <v>154</v>
      </c>
      <c r="H275" s="182">
        <v>120</v>
      </c>
      <c r="I275" s="183"/>
      <c r="J275" s="184">
        <f>ROUND(I275*H275,2)</f>
        <v>0</v>
      </c>
      <c r="K275" s="180" t="s">
        <v>531</v>
      </c>
      <c r="L275" s="37"/>
      <c r="M275" s="185" t="s">
        <v>1</v>
      </c>
      <c r="N275" s="186" t="s">
        <v>38</v>
      </c>
      <c r="O275" s="73"/>
      <c r="P275" s="187">
        <f>O275*H275</f>
        <v>0</v>
      </c>
      <c r="Q275" s="187">
        <v>0</v>
      </c>
      <c r="R275" s="187">
        <f>Q275*H275</f>
        <v>0</v>
      </c>
      <c r="S275" s="187">
        <v>0</v>
      </c>
      <c r="T275" s="188">
        <f>S275*H275</f>
        <v>0</v>
      </c>
      <c r="AR275" s="189" t="s">
        <v>156</v>
      </c>
      <c r="AT275" s="189" t="s">
        <v>151</v>
      </c>
      <c r="AU275" s="189" t="s">
        <v>83</v>
      </c>
      <c r="AY275" s="18" t="s">
        <v>149</v>
      </c>
      <c r="BE275" s="190">
        <f>IF(N275="základní",J275,0)</f>
        <v>0</v>
      </c>
      <c r="BF275" s="190">
        <f>IF(N275="snížená",J275,0)</f>
        <v>0</v>
      </c>
      <c r="BG275" s="190">
        <f>IF(N275="zákl. přenesená",J275,0)</f>
        <v>0</v>
      </c>
      <c r="BH275" s="190">
        <f>IF(N275="sníž. přenesená",J275,0)</f>
        <v>0</v>
      </c>
      <c r="BI275" s="190">
        <f>IF(N275="nulová",J275,0)</f>
        <v>0</v>
      </c>
      <c r="BJ275" s="18" t="s">
        <v>81</v>
      </c>
      <c r="BK275" s="190">
        <f>ROUND(I275*H275,2)</f>
        <v>0</v>
      </c>
      <c r="BL275" s="18" t="s">
        <v>156</v>
      </c>
      <c r="BM275" s="189" t="s">
        <v>707</v>
      </c>
    </row>
    <row r="276" s="12" customFormat="1">
      <c r="B276" s="194"/>
      <c r="D276" s="191" t="s">
        <v>160</v>
      </c>
      <c r="E276" s="195" t="s">
        <v>1</v>
      </c>
      <c r="F276" s="196" t="s">
        <v>708</v>
      </c>
      <c r="H276" s="197">
        <v>120</v>
      </c>
      <c r="I276" s="198"/>
      <c r="L276" s="194"/>
      <c r="M276" s="199"/>
      <c r="N276" s="200"/>
      <c r="O276" s="200"/>
      <c r="P276" s="200"/>
      <c r="Q276" s="200"/>
      <c r="R276" s="200"/>
      <c r="S276" s="200"/>
      <c r="T276" s="201"/>
      <c r="AT276" s="195" t="s">
        <v>160</v>
      </c>
      <c r="AU276" s="195" t="s">
        <v>83</v>
      </c>
      <c r="AV276" s="12" t="s">
        <v>83</v>
      </c>
      <c r="AW276" s="12" t="s">
        <v>30</v>
      </c>
      <c r="AX276" s="12" t="s">
        <v>81</v>
      </c>
      <c r="AY276" s="195" t="s">
        <v>149</v>
      </c>
    </row>
    <row r="277" s="1" customFormat="1" ht="36" customHeight="1">
      <c r="B277" s="177"/>
      <c r="C277" s="178" t="s">
        <v>351</v>
      </c>
      <c r="D277" s="178" t="s">
        <v>151</v>
      </c>
      <c r="E277" s="179" t="s">
        <v>298</v>
      </c>
      <c r="F277" s="180" t="s">
        <v>299</v>
      </c>
      <c r="G277" s="181" t="s">
        <v>154</v>
      </c>
      <c r="H277" s="182">
        <v>120</v>
      </c>
      <c r="I277" s="183"/>
      <c r="J277" s="184">
        <f>ROUND(I277*H277,2)</f>
        <v>0</v>
      </c>
      <c r="K277" s="180" t="s">
        <v>531</v>
      </c>
      <c r="L277" s="37"/>
      <c r="M277" s="185" t="s">
        <v>1</v>
      </c>
      <c r="N277" s="186" t="s">
        <v>38</v>
      </c>
      <c r="O277" s="73"/>
      <c r="P277" s="187">
        <f>O277*H277</f>
        <v>0</v>
      </c>
      <c r="Q277" s="187">
        <v>0</v>
      </c>
      <c r="R277" s="187">
        <f>Q277*H277</f>
        <v>0</v>
      </c>
      <c r="S277" s="187">
        <v>0</v>
      </c>
      <c r="T277" s="188">
        <f>S277*H277</f>
        <v>0</v>
      </c>
      <c r="AR277" s="189" t="s">
        <v>156</v>
      </c>
      <c r="AT277" s="189" t="s">
        <v>151</v>
      </c>
      <c r="AU277" s="189" t="s">
        <v>83</v>
      </c>
      <c r="AY277" s="18" t="s">
        <v>149</v>
      </c>
      <c r="BE277" s="190">
        <f>IF(N277="základní",J277,0)</f>
        <v>0</v>
      </c>
      <c r="BF277" s="190">
        <f>IF(N277="snížená",J277,0)</f>
        <v>0</v>
      </c>
      <c r="BG277" s="190">
        <f>IF(N277="zákl. přenesená",J277,0)</f>
        <v>0</v>
      </c>
      <c r="BH277" s="190">
        <f>IF(N277="sníž. přenesená",J277,0)</f>
        <v>0</v>
      </c>
      <c r="BI277" s="190">
        <f>IF(N277="nulová",J277,0)</f>
        <v>0</v>
      </c>
      <c r="BJ277" s="18" t="s">
        <v>81</v>
      </c>
      <c r="BK277" s="190">
        <f>ROUND(I277*H277,2)</f>
        <v>0</v>
      </c>
      <c r="BL277" s="18" t="s">
        <v>156</v>
      </c>
      <c r="BM277" s="189" t="s">
        <v>709</v>
      </c>
    </row>
    <row r="278" s="12" customFormat="1">
      <c r="B278" s="194"/>
      <c r="D278" s="191" t="s">
        <v>160</v>
      </c>
      <c r="E278" s="195" t="s">
        <v>1</v>
      </c>
      <c r="F278" s="196" t="s">
        <v>710</v>
      </c>
      <c r="H278" s="197">
        <v>120</v>
      </c>
      <c r="I278" s="198"/>
      <c r="L278" s="194"/>
      <c r="M278" s="199"/>
      <c r="N278" s="200"/>
      <c r="O278" s="200"/>
      <c r="P278" s="200"/>
      <c r="Q278" s="200"/>
      <c r="R278" s="200"/>
      <c r="S278" s="200"/>
      <c r="T278" s="201"/>
      <c r="AT278" s="195" t="s">
        <v>160</v>
      </c>
      <c r="AU278" s="195" t="s">
        <v>83</v>
      </c>
      <c r="AV278" s="12" t="s">
        <v>83</v>
      </c>
      <c r="AW278" s="12" t="s">
        <v>30</v>
      </c>
      <c r="AX278" s="12" t="s">
        <v>81</v>
      </c>
      <c r="AY278" s="195" t="s">
        <v>149</v>
      </c>
    </row>
    <row r="279" s="1" customFormat="1" ht="36" customHeight="1">
      <c r="B279" s="177"/>
      <c r="C279" s="178" t="s">
        <v>355</v>
      </c>
      <c r="D279" s="178" t="s">
        <v>151</v>
      </c>
      <c r="E279" s="179" t="s">
        <v>711</v>
      </c>
      <c r="F279" s="180" t="s">
        <v>712</v>
      </c>
      <c r="G279" s="181" t="s">
        <v>154</v>
      </c>
      <c r="H279" s="182">
        <v>120</v>
      </c>
      <c r="I279" s="183"/>
      <c r="J279" s="184">
        <f>ROUND(I279*H279,2)</f>
        <v>0</v>
      </c>
      <c r="K279" s="180" t="s">
        <v>531</v>
      </c>
      <c r="L279" s="37"/>
      <c r="M279" s="185" t="s">
        <v>1</v>
      </c>
      <c r="N279" s="186" t="s">
        <v>38</v>
      </c>
      <c r="O279" s="73"/>
      <c r="P279" s="187">
        <f>O279*H279</f>
        <v>0</v>
      </c>
      <c r="Q279" s="187">
        <v>0</v>
      </c>
      <c r="R279" s="187">
        <f>Q279*H279</f>
        <v>0</v>
      </c>
      <c r="S279" s="187">
        <v>0</v>
      </c>
      <c r="T279" s="188">
        <f>S279*H279</f>
        <v>0</v>
      </c>
      <c r="AR279" s="189" t="s">
        <v>156</v>
      </c>
      <c r="AT279" s="189" t="s">
        <v>151</v>
      </c>
      <c r="AU279" s="189" t="s">
        <v>83</v>
      </c>
      <c r="AY279" s="18" t="s">
        <v>149</v>
      </c>
      <c r="BE279" s="190">
        <f>IF(N279="základní",J279,0)</f>
        <v>0</v>
      </c>
      <c r="BF279" s="190">
        <f>IF(N279="snížená",J279,0)</f>
        <v>0</v>
      </c>
      <c r="BG279" s="190">
        <f>IF(N279="zákl. přenesená",J279,0)</f>
        <v>0</v>
      </c>
      <c r="BH279" s="190">
        <f>IF(N279="sníž. přenesená",J279,0)</f>
        <v>0</v>
      </c>
      <c r="BI279" s="190">
        <f>IF(N279="nulová",J279,0)</f>
        <v>0</v>
      </c>
      <c r="BJ279" s="18" t="s">
        <v>81</v>
      </c>
      <c r="BK279" s="190">
        <f>ROUND(I279*H279,2)</f>
        <v>0</v>
      </c>
      <c r="BL279" s="18" t="s">
        <v>156</v>
      </c>
      <c r="BM279" s="189" t="s">
        <v>713</v>
      </c>
    </row>
    <row r="280" s="12" customFormat="1">
      <c r="B280" s="194"/>
      <c r="D280" s="191" t="s">
        <v>160</v>
      </c>
      <c r="E280" s="195" t="s">
        <v>1</v>
      </c>
      <c r="F280" s="196" t="s">
        <v>710</v>
      </c>
      <c r="H280" s="197">
        <v>120</v>
      </c>
      <c r="I280" s="198"/>
      <c r="L280" s="194"/>
      <c r="M280" s="199"/>
      <c r="N280" s="200"/>
      <c r="O280" s="200"/>
      <c r="P280" s="200"/>
      <c r="Q280" s="200"/>
      <c r="R280" s="200"/>
      <c r="S280" s="200"/>
      <c r="T280" s="201"/>
      <c r="AT280" s="195" t="s">
        <v>160</v>
      </c>
      <c r="AU280" s="195" t="s">
        <v>83</v>
      </c>
      <c r="AV280" s="12" t="s">
        <v>83</v>
      </c>
      <c r="AW280" s="12" t="s">
        <v>30</v>
      </c>
      <c r="AX280" s="12" t="s">
        <v>81</v>
      </c>
      <c r="AY280" s="195" t="s">
        <v>149</v>
      </c>
    </row>
    <row r="281" s="1" customFormat="1" ht="24" customHeight="1">
      <c r="B281" s="177"/>
      <c r="C281" s="178" t="s">
        <v>359</v>
      </c>
      <c r="D281" s="178" t="s">
        <v>151</v>
      </c>
      <c r="E281" s="179" t="s">
        <v>714</v>
      </c>
      <c r="F281" s="180" t="s">
        <v>715</v>
      </c>
      <c r="G281" s="181" t="s">
        <v>154</v>
      </c>
      <c r="H281" s="182">
        <v>120</v>
      </c>
      <c r="I281" s="183"/>
      <c r="J281" s="184">
        <f>ROUND(I281*H281,2)</f>
        <v>0</v>
      </c>
      <c r="K281" s="180" t="s">
        <v>1</v>
      </c>
      <c r="L281" s="37"/>
      <c r="M281" s="185" t="s">
        <v>1</v>
      </c>
      <c r="N281" s="186" t="s">
        <v>38</v>
      </c>
      <c r="O281" s="73"/>
      <c r="P281" s="187">
        <f>O281*H281</f>
        <v>0</v>
      </c>
      <c r="Q281" s="187">
        <v>0</v>
      </c>
      <c r="R281" s="187">
        <f>Q281*H281</f>
        <v>0</v>
      </c>
      <c r="S281" s="187">
        <v>0</v>
      </c>
      <c r="T281" s="188">
        <f>S281*H281</f>
        <v>0</v>
      </c>
      <c r="AR281" s="189" t="s">
        <v>156</v>
      </c>
      <c r="AT281" s="189" t="s">
        <v>151</v>
      </c>
      <c r="AU281" s="189" t="s">
        <v>83</v>
      </c>
      <c r="AY281" s="18" t="s">
        <v>149</v>
      </c>
      <c r="BE281" s="190">
        <f>IF(N281="základní",J281,0)</f>
        <v>0</v>
      </c>
      <c r="BF281" s="190">
        <f>IF(N281="snížená",J281,0)</f>
        <v>0</v>
      </c>
      <c r="BG281" s="190">
        <f>IF(N281="zákl. přenesená",J281,0)</f>
        <v>0</v>
      </c>
      <c r="BH281" s="190">
        <f>IF(N281="sníž. přenesená",J281,0)</f>
        <v>0</v>
      </c>
      <c r="BI281" s="190">
        <f>IF(N281="nulová",J281,0)</f>
        <v>0</v>
      </c>
      <c r="BJ281" s="18" t="s">
        <v>81</v>
      </c>
      <c r="BK281" s="190">
        <f>ROUND(I281*H281,2)</f>
        <v>0</v>
      </c>
      <c r="BL281" s="18" t="s">
        <v>156</v>
      </c>
      <c r="BM281" s="189" t="s">
        <v>716</v>
      </c>
    </row>
    <row r="282" s="12" customFormat="1">
      <c r="B282" s="194"/>
      <c r="D282" s="191" t="s">
        <v>160</v>
      </c>
      <c r="E282" s="195" t="s">
        <v>1</v>
      </c>
      <c r="F282" s="196" t="s">
        <v>710</v>
      </c>
      <c r="H282" s="197">
        <v>120</v>
      </c>
      <c r="I282" s="198"/>
      <c r="L282" s="194"/>
      <c r="M282" s="199"/>
      <c r="N282" s="200"/>
      <c r="O282" s="200"/>
      <c r="P282" s="200"/>
      <c r="Q282" s="200"/>
      <c r="R282" s="200"/>
      <c r="S282" s="200"/>
      <c r="T282" s="201"/>
      <c r="AT282" s="195" t="s">
        <v>160</v>
      </c>
      <c r="AU282" s="195" t="s">
        <v>83</v>
      </c>
      <c r="AV282" s="12" t="s">
        <v>83</v>
      </c>
      <c r="AW282" s="12" t="s">
        <v>30</v>
      </c>
      <c r="AX282" s="12" t="s">
        <v>81</v>
      </c>
      <c r="AY282" s="195" t="s">
        <v>149</v>
      </c>
    </row>
    <row r="283" s="1" customFormat="1" ht="24" customHeight="1">
      <c r="B283" s="177"/>
      <c r="C283" s="178" t="s">
        <v>363</v>
      </c>
      <c r="D283" s="178" t="s">
        <v>151</v>
      </c>
      <c r="E283" s="179" t="s">
        <v>308</v>
      </c>
      <c r="F283" s="180" t="s">
        <v>309</v>
      </c>
      <c r="G283" s="181" t="s">
        <v>154</v>
      </c>
      <c r="H283" s="182">
        <v>120</v>
      </c>
      <c r="I283" s="183"/>
      <c r="J283" s="184">
        <f>ROUND(I283*H283,2)</f>
        <v>0</v>
      </c>
      <c r="K283" s="180" t="s">
        <v>531</v>
      </c>
      <c r="L283" s="37"/>
      <c r="M283" s="185" t="s">
        <v>1</v>
      </c>
      <c r="N283" s="186" t="s">
        <v>38</v>
      </c>
      <c r="O283" s="73"/>
      <c r="P283" s="187">
        <f>O283*H283</f>
        <v>0</v>
      </c>
      <c r="Q283" s="187">
        <v>0</v>
      </c>
      <c r="R283" s="187">
        <f>Q283*H283</f>
        <v>0</v>
      </c>
      <c r="S283" s="187">
        <v>0</v>
      </c>
      <c r="T283" s="188">
        <f>S283*H283</f>
        <v>0</v>
      </c>
      <c r="AR283" s="189" t="s">
        <v>156</v>
      </c>
      <c r="AT283" s="189" t="s">
        <v>151</v>
      </c>
      <c r="AU283" s="189" t="s">
        <v>83</v>
      </c>
      <c r="AY283" s="18" t="s">
        <v>149</v>
      </c>
      <c r="BE283" s="190">
        <f>IF(N283="základní",J283,0)</f>
        <v>0</v>
      </c>
      <c r="BF283" s="190">
        <f>IF(N283="snížená",J283,0)</f>
        <v>0</v>
      </c>
      <c r="BG283" s="190">
        <f>IF(N283="zákl. přenesená",J283,0)</f>
        <v>0</v>
      </c>
      <c r="BH283" s="190">
        <f>IF(N283="sníž. přenesená",J283,0)</f>
        <v>0</v>
      </c>
      <c r="BI283" s="190">
        <f>IF(N283="nulová",J283,0)</f>
        <v>0</v>
      </c>
      <c r="BJ283" s="18" t="s">
        <v>81</v>
      </c>
      <c r="BK283" s="190">
        <f>ROUND(I283*H283,2)</f>
        <v>0</v>
      </c>
      <c r="BL283" s="18" t="s">
        <v>156</v>
      </c>
      <c r="BM283" s="189" t="s">
        <v>717</v>
      </c>
    </row>
    <row r="284" s="12" customFormat="1">
      <c r="B284" s="194"/>
      <c r="D284" s="191" t="s">
        <v>160</v>
      </c>
      <c r="E284" s="195" t="s">
        <v>1</v>
      </c>
      <c r="F284" s="196" t="s">
        <v>710</v>
      </c>
      <c r="H284" s="197">
        <v>120</v>
      </c>
      <c r="I284" s="198"/>
      <c r="L284" s="194"/>
      <c r="M284" s="199"/>
      <c r="N284" s="200"/>
      <c r="O284" s="200"/>
      <c r="P284" s="200"/>
      <c r="Q284" s="200"/>
      <c r="R284" s="200"/>
      <c r="S284" s="200"/>
      <c r="T284" s="201"/>
      <c r="AT284" s="195" t="s">
        <v>160</v>
      </c>
      <c r="AU284" s="195" t="s">
        <v>83</v>
      </c>
      <c r="AV284" s="12" t="s">
        <v>83</v>
      </c>
      <c r="AW284" s="12" t="s">
        <v>30</v>
      </c>
      <c r="AX284" s="12" t="s">
        <v>81</v>
      </c>
      <c r="AY284" s="195" t="s">
        <v>149</v>
      </c>
    </row>
    <row r="285" s="1" customFormat="1" ht="24" customHeight="1">
      <c r="B285" s="177"/>
      <c r="C285" s="178" t="s">
        <v>367</v>
      </c>
      <c r="D285" s="178" t="s">
        <v>151</v>
      </c>
      <c r="E285" s="179" t="s">
        <v>313</v>
      </c>
      <c r="F285" s="180" t="s">
        <v>314</v>
      </c>
      <c r="G285" s="181" t="s">
        <v>154</v>
      </c>
      <c r="H285" s="182">
        <v>120</v>
      </c>
      <c r="I285" s="183"/>
      <c r="J285" s="184">
        <f>ROUND(I285*H285,2)</f>
        <v>0</v>
      </c>
      <c r="K285" s="180" t="s">
        <v>531</v>
      </c>
      <c r="L285" s="37"/>
      <c r="M285" s="185" t="s">
        <v>1</v>
      </c>
      <c r="N285" s="186" t="s">
        <v>38</v>
      </c>
      <c r="O285" s="73"/>
      <c r="P285" s="187">
        <f>O285*H285</f>
        <v>0</v>
      </c>
      <c r="Q285" s="187">
        <v>0</v>
      </c>
      <c r="R285" s="187">
        <f>Q285*H285</f>
        <v>0</v>
      </c>
      <c r="S285" s="187">
        <v>0</v>
      </c>
      <c r="T285" s="188">
        <f>S285*H285</f>
        <v>0</v>
      </c>
      <c r="AR285" s="189" t="s">
        <v>156</v>
      </c>
      <c r="AT285" s="189" t="s">
        <v>151</v>
      </c>
      <c r="AU285" s="189" t="s">
        <v>83</v>
      </c>
      <c r="AY285" s="18" t="s">
        <v>149</v>
      </c>
      <c r="BE285" s="190">
        <f>IF(N285="základní",J285,0)</f>
        <v>0</v>
      </c>
      <c r="BF285" s="190">
        <f>IF(N285="snížená",J285,0)</f>
        <v>0</v>
      </c>
      <c r="BG285" s="190">
        <f>IF(N285="zákl. přenesená",J285,0)</f>
        <v>0</v>
      </c>
      <c r="BH285" s="190">
        <f>IF(N285="sníž. přenesená",J285,0)</f>
        <v>0</v>
      </c>
      <c r="BI285" s="190">
        <f>IF(N285="nulová",J285,0)</f>
        <v>0</v>
      </c>
      <c r="BJ285" s="18" t="s">
        <v>81</v>
      </c>
      <c r="BK285" s="190">
        <f>ROUND(I285*H285,2)</f>
        <v>0</v>
      </c>
      <c r="BL285" s="18" t="s">
        <v>156</v>
      </c>
      <c r="BM285" s="189" t="s">
        <v>718</v>
      </c>
    </row>
    <row r="286" s="12" customFormat="1">
      <c r="B286" s="194"/>
      <c r="D286" s="191" t="s">
        <v>160</v>
      </c>
      <c r="E286" s="195" t="s">
        <v>1</v>
      </c>
      <c r="F286" s="196" t="s">
        <v>710</v>
      </c>
      <c r="H286" s="197">
        <v>120</v>
      </c>
      <c r="I286" s="198"/>
      <c r="L286" s="194"/>
      <c r="M286" s="199"/>
      <c r="N286" s="200"/>
      <c r="O286" s="200"/>
      <c r="P286" s="200"/>
      <c r="Q286" s="200"/>
      <c r="R286" s="200"/>
      <c r="S286" s="200"/>
      <c r="T286" s="201"/>
      <c r="AT286" s="195" t="s">
        <v>160</v>
      </c>
      <c r="AU286" s="195" t="s">
        <v>83</v>
      </c>
      <c r="AV286" s="12" t="s">
        <v>83</v>
      </c>
      <c r="AW286" s="12" t="s">
        <v>30</v>
      </c>
      <c r="AX286" s="12" t="s">
        <v>81</v>
      </c>
      <c r="AY286" s="195" t="s">
        <v>149</v>
      </c>
    </row>
    <row r="287" s="1" customFormat="1" ht="36" customHeight="1">
      <c r="B287" s="177"/>
      <c r="C287" s="178" t="s">
        <v>374</v>
      </c>
      <c r="D287" s="178" t="s">
        <v>151</v>
      </c>
      <c r="E287" s="179" t="s">
        <v>719</v>
      </c>
      <c r="F287" s="180" t="s">
        <v>720</v>
      </c>
      <c r="G287" s="181" t="s">
        <v>154</v>
      </c>
      <c r="H287" s="182">
        <v>120</v>
      </c>
      <c r="I287" s="183"/>
      <c r="J287" s="184">
        <f>ROUND(I287*H287,2)</f>
        <v>0</v>
      </c>
      <c r="K287" s="180" t="s">
        <v>531</v>
      </c>
      <c r="L287" s="37"/>
      <c r="M287" s="185" t="s">
        <v>1</v>
      </c>
      <c r="N287" s="186" t="s">
        <v>38</v>
      </c>
      <c r="O287" s="73"/>
      <c r="P287" s="187">
        <f>O287*H287</f>
        <v>0</v>
      </c>
      <c r="Q287" s="187">
        <v>0</v>
      </c>
      <c r="R287" s="187">
        <f>Q287*H287</f>
        <v>0</v>
      </c>
      <c r="S287" s="187">
        <v>0</v>
      </c>
      <c r="T287" s="188">
        <f>S287*H287</f>
        <v>0</v>
      </c>
      <c r="AR287" s="189" t="s">
        <v>156</v>
      </c>
      <c r="AT287" s="189" t="s">
        <v>151</v>
      </c>
      <c r="AU287" s="189" t="s">
        <v>83</v>
      </c>
      <c r="AY287" s="18" t="s">
        <v>149</v>
      </c>
      <c r="BE287" s="190">
        <f>IF(N287="základní",J287,0)</f>
        <v>0</v>
      </c>
      <c r="BF287" s="190">
        <f>IF(N287="snížená",J287,0)</f>
        <v>0</v>
      </c>
      <c r="BG287" s="190">
        <f>IF(N287="zákl. přenesená",J287,0)</f>
        <v>0</v>
      </c>
      <c r="BH287" s="190">
        <f>IF(N287="sníž. přenesená",J287,0)</f>
        <v>0</v>
      </c>
      <c r="BI287" s="190">
        <f>IF(N287="nulová",J287,0)</f>
        <v>0</v>
      </c>
      <c r="BJ287" s="18" t="s">
        <v>81</v>
      </c>
      <c r="BK287" s="190">
        <f>ROUND(I287*H287,2)</f>
        <v>0</v>
      </c>
      <c r="BL287" s="18" t="s">
        <v>156</v>
      </c>
      <c r="BM287" s="189" t="s">
        <v>721</v>
      </c>
    </row>
    <row r="288" s="12" customFormat="1">
      <c r="B288" s="194"/>
      <c r="D288" s="191" t="s">
        <v>160</v>
      </c>
      <c r="E288" s="195" t="s">
        <v>1</v>
      </c>
      <c r="F288" s="196" t="s">
        <v>710</v>
      </c>
      <c r="H288" s="197">
        <v>120</v>
      </c>
      <c r="I288" s="198"/>
      <c r="L288" s="194"/>
      <c r="M288" s="199"/>
      <c r="N288" s="200"/>
      <c r="O288" s="200"/>
      <c r="P288" s="200"/>
      <c r="Q288" s="200"/>
      <c r="R288" s="200"/>
      <c r="S288" s="200"/>
      <c r="T288" s="201"/>
      <c r="AT288" s="195" t="s">
        <v>160</v>
      </c>
      <c r="AU288" s="195" t="s">
        <v>83</v>
      </c>
      <c r="AV288" s="12" t="s">
        <v>83</v>
      </c>
      <c r="AW288" s="12" t="s">
        <v>30</v>
      </c>
      <c r="AX288" s="12" t="s">
        <v>81</v>
      </c>
      <c r="AY288" s="195" t="s">
        <v>149</v>
      </c>
    </row>
    <row r="289" s="1" customFormat="1" ht="36" customHeight="1">
      <c r="B289" s="177"/>
      <c r="C289" s="178" t="s">
        <v>379</v>
      </c>
      <c r="D289" s="178" t="s">
        <v>151</v>
      </c>
      <c r="E289" s="179" t="s">
        <v>722</v>
      </c>
      <c r="F289" s="180" t="s">
        <v>723</v>
      </c>
      <c r="G289" s="181" t="s">
        <v>154</v>
      </c>
      <c r="H289" s="182">
        <v>120</v>
      </c>
      <c r="I289" s="183"/>
      <c r="J289" s="184">
        <f>ROUND(I289*H289,2)</f>
        <v>0</v>
      </c>
      <c r="K289" s="180" t="s">
        <v>531</v>
      </c>
      <c r="L289" s="37"/>
      <c r="M289" s="185" t="s">
        <v>1</v>
      </c>
      <c r="N289" s="186" t="s">
        <v>38</v>
      </c>
      <c r="O289" s="73"/>
      <c r="P289" s="187">
        <f>O289*H289</f>
        <v>0</v>
      </c>
      <c r="Q289" s="187">
        <v>0</v>
      </c>
      <c r="R289" s="187">
        <f>Q289*H289</f>
        <v>0</v>
      </c>
      <c r="S289" s="187">
        <v>0</v>
      </c>
      <c r="T289" s="188">
        <f>S289*H289</f>
        <v>0</v>
      </c>
      <c r="AR289" s="189" t="s">
        <v>156</v>
      </c>
      <c r="AT289" s="189" t="s">
        <v>151</v>
      </c>
      <c r="AU289" s="189" t="s">
        <v>83</v>
      </c>
      <c r="AY289" s="18" t="s">
        <v>149</v>
      </c>
      <c r="BE289" s="190">
        <f>IF(N289="základní",J289,0)</f>
        <v>0</v>
      </c>
      <c r="BF289" s="190">
        <f>IF(N289="snížená",J289,0)</f>
        <v>0</v>
      </c>
      <c r="BG289" s="190">
        <f>IF(N289="zákl. přenesená",J289,0)</f>
        <v>0</v>
      </c>
      <c r="BH289" s="190">
        <f>IF(N289="sníž. přenesená",J289,0)</f>
        <v>0</v>
      </c>
      <c r="BI289" s="190">
        <f>IF(N289="nulová",J289,0)</f>
        <v>0</v>
      </c>
      <c r="BJ289" s="18" t="s">
        <v>81</v>
      </c>
      <c r="BK289" s="190">
        <f>ROUND(I289*H289,2)</f>
        <v>0</v>
      </c>
      <c r="BL289" s="18" t="s">
        <v>156</v>
      </c>
      <c r="BM289" s="189" t="s">
        <v>724</v>
      </c>
    </row>
    <row r="290" s="12" customFormat="1">
      <c r="B290" s="194"/>
      <c r="D290" s="191" t="s">
        <v>160</v>
      </c>
      <c r="E290" s="195" t="s">
        <v>1</v>
      </c>
      <c r="F290" s="196" t="s">
        <v>710</v>
      </c>
      <c r="H290" s="197">
        <v>120</v>
      </c>
      <c r="I290" s="198"/>
      <c r="L290" s="194"/>
      <c r="M290" s="199"/>
      <c r="N290" s="200"/>
      <c r="O290" s="200"/>
      <c r="P290" s="200"/>
      <c r="Q290" s="200"/>
      <c r="R290" s="200"/>
      <c r="S290" s="200"/>
      <c r="T290" s="201"/>
      <c r="AT290" s="195" t="s">
        <v>160</v>
      </c>
      <c r="AU290" s="195" t="s">
        <v>83</v>
      </c>
      <c r="AV290" s="12" t="s">
        <v>83</v>
      </c>
      <c r="AW290" s="12" t="s">
        <v>30</v>
      </c>
      <c r="AX290" s="12" t="s">
        <v>81</v>
      </c>
      <c r="AY290" s="195" t="s">
        <v>149</v>
      </c>
    </row>
    <row r="291" s="11" customFormat="1" ht="22.8" customHeight="1">
      <c r="B291" s="164"/>
      <c r="D291" s="165" t="s">
        <v>72</v>
      </c>
      <c r="E291" s="175" t="s">
        <v>199</v>
      </c>
      <c r="F291" s="175" t="s">
        <v>725</v>
      </c>
      <c r="I291" s="167"/>
      <c r="J291" s="176">
        <f>BK291</f>
        <v>0</v>
      </c>
      <c r="L291" s="164"/>
      <c r="M291" s="169"/>
      <c r="N291" s="170"/>
      <c r="O291" s="170"/>
      <c r="P291" s="171">
        <f>SUM(P292:P348)</f>
        <v>0</v>
      </c>
      <c r="Q291" s="170"/>
      <c r="R291" s="171">
        <f>SUM(R292:R348)</f>
        <v>51.386825979999998</v>
      </c>
      <c r="S291" s="170"/>
      <c r="T291" s="172">
        <f>SUM(T292:T348)</f>
        <v>0</v>
      </c>
      <c r="AR291" s="165" t="s">
        <v>81</v>
      </c>
      <c r="AT291" s="173" t="s">
        <v>72</v>
      </c>
      <c r="AU291" s="173" t="s">
        <v>81</v>
      </c>
      <c r="AY291" s="165" t="s">
        <v>149</v>
      </c>
      <c r="BK291" s="174">
        <f>SUM(BK292:BK348)</f>
        <v>0</v>
      </c>
    </row>
    <row r="292" s="1" customFormat="1" ht="24" customHeight="1">
      <c r="B292" s="177"/>
      <c r="C292" s="178" t="s">
        <v>384</v>
      </c>
      <c r="D292" s="178" t="s">
        <v>151</v>
      </c>
      <c r="E292" s="179" t="s">
        <v>726</v>
      </c>
      <c r="F292" s="180" t="s">
        <v>727</v>
      </c>
      <c r="G292" s="181" t="s">
        <v>281</v>
      </c>
      <c r="H292" s="182">
        <v>10.5</v>
      </c>
      <c r="I292" s="183"/>
      <c r="J292" s="184">
        <f>ROUND(I292*H292,2)</f>
        <v>0</v>
      </c>
      <c r="K292" s="180" t="s">
        <v>531</v>
      </c>
      <c r="L292" s="37"/>
      <c r="M292" s="185" t="s">
        <v>1</v>
      </c>
      <c r="N292" s="186" t="s">
        <v>38</v>
      </c>
      <c r="O292" s="73"/>
      <c r="P292" s="187">
        <f>O292*H292</f>
        <v>0</v>
      </c>
      <c r="Q292" s="187">
        <v>2.0000000000000002E-05</v>
      </c>
      <c r="R292" s="187">
        <f>Q292*H292</f>
        <v>0.00021000000000000001</v>
      </c>
      <c r="S292" s="187">
        <v>0</v>
      </c>
      <c r="T292" s="188">
        <f>S292*H292</f>
        <v>0</v>
      </c>
      <c r="AR292" s="189" t="s">
        <v>156</v>
      </c>
      <c r="AT292" s="189" t="s">
        <v>151</v>
      </c>
      <c r="AU292" s="189" t="s">
        <v>83</v>
      </c>
      <c r="AY292" s="18" t="s">
        <v>149</v>
      </c>
      <c r="BE292" s="190">
        <f>IF(N292="základní",J292,0)</f>
        <v>0</v>
      </c>
      <c r="BF292" s="190">
        <f>IF(N292="snížená",J292,0)</f>
        <v>0</v>
      </c>
      <c r="BG292" s="190">
        <f>IF(N292="zákl. přenesená",J292,0)</f>
        <v>0</v>
      </c>
      <c r="BH292" s="190">
        <f>IF(N292="sníž. přenesená",J292,0)</f>
        <v>0</v>
      </c>
      <c r="BI292" s="190">
        <f>IF(N292="nulová",J292,0)</f>
        <v>0</v>
      </c>
      <c r="BJ292" s="18" t="s">
        <v>81</v>
      </c>
      <c r="BK292" s="190">
        <f>ROUND(I292*H292,2)</f>
        <v>0</v>
      </c>
      <c r="BL292" s="18" t="s">
        <v>156</v>
      </c>
      <c r="BM292" s="189" t="s">
        <v>728</v>
      </c>
    </row>
    <row r="293" s="12" customFormat="1">
      <c r="B293" s="194"/>
      <c r="D293" s="191" t="s">
        <v>160</v>
      </c>
      <c r="E293" s="195" t="s">
        <v>1</v>
      </c>
      <c r="F293" s="196" t="s">
        <v>729</v>
      </c>
      <c r="H293" s="197">
        <v>10.5</v>
      </c>
      <c r="I293" s="198"/>
      <c r="L293" s="194"/>
      <c r="M293" s="199"/>
      <c r="N293" s="200"/>
      <c r="O293" s="200"/>
      <c r="P293" s="200"/>
      <c r="Q293" s="200"/>
      <c r="R293" s="200"/>
      <c r="S293" s="200"/>
      <c r="T293" s="201"/>
      <c r="AT293" s="195" t="s">
        <v>160</v>
      </c>
      <c r="AU293" s="195" t="s">
        <v>83</v>
      </c>
      <c r="AV293" s="12" t="s">
        <v>83</v>
      </c>
      <c r="AW293" s="12" t="s">
        <v>30</v>
      </c>
      <c r="AX293" s="12" t="s">
        <v>81</v>
      </c>
      <c r="AY293" s="195" t="s">
        <v>149</v>
      </c>
    </row>
    <row r="294" s="1" customFormat="1" ht="24" customHeight="1">
      <c r="B294" s="177"/>
      <c r="C294" s="211" t="s">
        <v>390</v>
      </c>
      <c r="D294" s="211" t="s">
        <v>223</v>
      </c>
      <c r="E294" s="212" t="s">
        <v>730</v>
      </c>
      <c r="F294" s="213" t="s">
        <v>731</v>
      </c>
      <c r="G294" s="214" t="s">
        <v>281</v>
      </c>
      <c r="H294" s="215">
        <v>10.658</v>
      </c>
      <c r="I294" s="216"/>
      <c r="J294" s="217">
        <f>ROUND(I294*H294,2)</f>
        <v>0</v>
      </c>
      <c r="K294" s="213" t="s">
        <v>531</v>
      </c>
      <c r="L294" s="218"/>
      <c r="M294" s="219" t="s">
        <v>1</v>
      </c>
      <c r="N294" s="220" t="s">
        <v>38</v>
      </c>
      <c r="O294" s="73"/>
      <c r="P294" s="187">
        <f>O294*H294</f>
        <v>0</v>
      </c>
      <c r="Q294" s="187">
        <v>0.0014400000000000001</v>
      </c>
      <c r="R294" s="187">
        <f>Q294*H294</f>
        <v>0.01534752</v>
      </c>
      <c r="S294" s="187">
        <v>0</v>
      </c>
      <c r="T294" s="188">
        <f>S294*H294</f>
        <v>0</v>
      </c>
      <c r="AR294" s="189" t="s">
        <v>199</v>
      </c>
      <c r="AT294" s="189" t="s">
        <v>223</v>
      </c>
      <c r="AU294" s="189" t="s">
        <v>83</v>
      </c>
      <c r="AY294" s="18" t="s">
        <v>149</v>
      </c>
      <c r="BE294" s="190">
        <f>IF(N294="základní",J294,0)</f>
        <v>0</v>
      </c>
      <c r="BF294" s="190">
        <f>IF(N294="snížená",J294,0)</f>
        <v>0</v>
      </c>
      <c r="BG294" s="190">
        <f>IF(N294="zákl. přenesená",J294,0)</f>
        <v>0</v>
      </c>
      <c r="BH294" s="190">
        <f>IF(N294="sníž. přenesená",J294,0)</f>
        <v>0</v>
      </c>
      <c r="BI294" s="190">
        <f>IF(N294="nulová",J294,0)</f>
        <v>0</v>
      </c>
      <c r="BJ294" s="18" t="s">
        <v>81</v>
      </c>
      <c r="BK294" s="190">
        <f>ROUND(I294*H294,2)</f>
        <v>0</v>
      </c>
      <c r="BL294" s="18" t="s">
        <v>156</v>
      </c>
      <c r="BM294" s="189" t="s">
        <v>732</v>
      </c>
    </row>
    <row r="295" s="12" customFormat="1">
      <c r="B295" s="194"/>
      <c r="D295" s="191" t="s">
        <v>160</v>
      </c>
      <c r="E295" s="195" t="s">
        <v>1</v>
      </c>
      <c r="F295" s="196" t="s">
        <v>733</v>
      </c>
      <c r="H295" s="197">
        <v>10.658</v>
      </c>
      <c r="I295" s="198"/>
      <c r="L295" s="194"/>
      <c r="M295" s="199"/>
      <c r="N295" s="200"/>
      <c r="O295" s="200"/>
      <c r="P295" s="200"/>
      <c r="Q295" s="200"/>
      <c r="R295" s="200"/>
      <c r="S295" s="200"/>
      <c r="T295" s="201"/>
      <c r="AT295" s="195" t="s">
        <v>160</v>
      </c>
      <c r="AU295" s="195" t="s">
        <v>83</v>
      </c>
      <c r="AV295" s="12" t="s">
        <v>83</v>
      </c>
      <c r="AW295" s="12" t="s">
        <v>30</v>
      </c>
      <c r="AX295" s="12" t="s">
        <v>81</v>
      </c>
      <c r="AY295" s="195" t="s">
        <v>149</v>
      </c>
    </row>
    <row r="296" s="1" customFormat="1" ht="24" customHeight="1">
      <c r="B296" s="177"/>
      <c r="C296" s="178" t="s">
        <v>396</v>
      </c>
      <c r="D296" s="178" t="s">
        <v>151</v>
      </c>
      <c r="E296" s="179" t="s">
        <v>734</v>
      </c>
      <c r="F296" s="180" t="s">
        <v>735</v>
      </c>
      <c r="G296" s="181" t="s">
        <v>281</v>
      </c>
      <c r="H296" s="182">
        <v>395.85000000000002</v>
      </c>
      <c r="I296" s="183"/>
      <c r="J296" s="184">
        <f>ROUND(I296*H296,2)</f>
        <v>0</v>
      </c>
      <c r="K296" s="180" t="s">
        <v>531</v>
      </c>
      <c r="L296" s="37"/>
      <c r="M296" s="185" t="s">
        <v>1</v>
      </c>
      <c r="N296" s="186" t="s">
        <v>38</v>
      </c>
      <c r="O296" s="73"/>
      <c r="P296" s="187">
        <f>O296*H296</f>
        <v>0</v>
      </c>
      <c r="Q296" s="187">
        <v>2.0000000000000002E-05</v>
      </c>
      <c r="R296" s="187">
        <f>Q296*H296</f>
        <v>0.0079170000000000004</v>
      </c>
      <c r="S296" s="187">
        <v>0</v>
      </c>
      <c r="T296" s="188">
        <f>S296*H296</f>
        <v>0</v>
      </c>
      <c r="AR296" s="189" t="s">
        <v>156</v>
      </c>
      <c r="AT296" s="189" t="s">
        <v>151</v>
      </c>
      <c r="AU296" s="189" t="s">
        <v>83</v>
      </c>
      <c r="AY296" s="18" t="s">
        <v>149</v>
      </c>
      <c r="BE296" s="190">
        <f>IF(N296="základní",J296,0)</f>
        <v>0</v>
      </c>
      <c r="BF296" s="190">
        <f>IF(N296="snížená",J296,0)</f>
        <v>0</v>
      </c>
      <c r="BG296" s="190">
        <f>IF(N296="zákl. přenesená",J296,0)</f>
        <v>0</v>
      </c>
      <c r="BH296" s="190">
        <f>IF(N296="sníž. přenesená",J296,0)</f>
        <v>0</v>
      </c>
      <c r="BI296" s="190">
        <f>IF(N296="nulová",J296,0)</f>
        <v>0</v>
      </c>
      <c r="BJ296" s="18" t="s">
        <v>81</v>
      </c>
      <c r="BK296" s="190">
        <f>ROUND(I296*H296,2)</f>
        <v>0</v>
      </c>
      <c r="BL296" s="18" t="s">
        <v>156</v>
      </c>
      <c r="BM296" s="189" t="s">
        <v>736</v>
      </c>
    </row>
    <row r="297" s="12" customFormat="1">
      <c r="B297" s="194"/>
      <c r="D297" s="191" t="s">
        <v>160</v>
      </c>
      <c r="E297" s="195" t="s">
        <v>1</v>
      </c>
      <c r="F297" s="196" t="s">
        <v>737</v>
      </c>
      <c r="H297" s="197">
        <v>395.85000000000002</v>
      </c>
      <c r="I297" s="198"/>
      <c r="L297" s="194"/>
      <c r="M297" s="199"/>
      <c r="N297" s="200"/>
      <c r="O297" s="200"/>
      <c r="P297" s="200"/>
      <c r="Q297" s="200"/>
      <c r="R297" s="200"/>
      <c r="S297" s="200"/>
      <c r="T297" s="201"/>
      <c r="AT297" s="195" t="s">
        <v>160</v>
      </c>
      <c r="AU297" s="195" t="s">
        <v>83</v>
      </c>
      <c r="AV297" s="12" t="s">
        <v>83</v>
      </c>
      <c r="AW297" s="12" t="s">
        <v>30</v>
      </c>
      <c r="AX297" s="12" t="s">
        <v>81</v>
      </c>
      <c r="AY297" s="195" t="s">
        <v>149</v>
      </c>
    </row>
    <row r="298" s="1" customFormat="1" ht="24" customHeight="1">
      <c r="B298" s="177"/>
      <c r="C298" s="211" t="s">
        <v>401</v>
      </c>
      <c r="D298" s="211" t="s">
        <v>223</v>
      </c>
      <c r="E298" s="212" t="s">
        <v>738</v>
      </c>
      <c r="F298" s="213" t="s">
        <v>739</v>
      </c>
      <c r="G298" s="214" t="s">
        <v>281</v>
      </c>
      <c r="H298" s="215">
        <v>401.78800000000001</v>
      </c>
      <c r="I298" s="216"/>
      <c r="J298" s="217">
        <f>ROUND(I298*H298,2)</f>
        <v>0</v>
      </c>
      <c r="K298" s="213" t="s">
        <v>531</v>
      </c>
      <c r="L298" s="218"/>
      <c r="M298" s="219" t="s">
        <v>1</v>
      </c>
      <c r="N298" s="220" t="s">
        <v>38</v>
      </c>
      <c r="O298" s="73"/>
      <c r="P298" s="187">
        <f>O298*H298</f>
        <v>0</v>
      </c>
      <c r="Q298" s="187">
        <v>0.00167</v>
      </c>
      <c r="R298" s="187">
        <f>Q298*H298</f>
        <v>0.67098595999999999</v>
      </c>
      <c r="S298" s="187">
        <v>0</v>
      </c>
      <c r="T298" s="188">
        <f>S298*H298</f>
        <v>0</v>
      </c>
      <c r="AR298" s="189" t="s">
        <v>199</v>
      </c>
      <c r="AT298" s="189" t="s">
        <v>223</v>
      </c>
      <c r="AU298" s="189" t="s">
        <v>83</v>
      </c>
      <c r="AY298" s="18" t="s">
        <v>149</v>
      </c>
      <c r="BE298" s="190">
        <f>IF(N298="základní",J298,0)</f>
        <v>0</v>
      </c>
      <c r="BF298" s="190">
        <f>IF(N298="snížená",J298,0)</f>
        <v>0</v>
      </c>
      <c r="BG298" s="190">
        <f>IF(N298="zákl. přenesená",J298,0)</f>
        <v>0</v>
      </c>
      <c r="BH298" s="190">
        <f>IF(N298="sníž. přenesená",J298,0)</f>
        <v>0</v>
      </c>
      <c r="BI298" s="190">
        <f>IF(N298="nulová",J298,0)</f>
        <v>0</v>
      </c>
      <c r="BJ298" s="18" t="s">
        <v>81</v>
      </c>
      <c r="BK298" s="190">
        <f>ROUND(I298*H298,2)</f>
        <v>0</v>
      </c>
      <c r="BL298" s="18" t="s">
        <v>156</v>
      </c>
      <c r="BM298" s="189" t="s">
        <v>740</v>
      </c>
    </row>
    <row r="299" s="12" customFormat="1">
      <c r="B299" s="194"/>
      <c r="D299" s="191" t="s">
        <v>160</v>
      </c>
      <c r="E299" s="195" t="s">
        <v>1</v>
      </c>
      <c r="F299" s="196" t="s">
        <v>741</v>
      </c>
      <c r="H299" s="197">
        <v>401.78800000000001</v>
      </c>
      <c r="I299" s="198"/>
      <c r="L299" s="194"/>
      <c r="M299" s="199"/>
      <c r="N299" s="200"/>
      <c r="O299" s="200"/>
      <c r="P299" s="200"/>
      <c r="Q299" s="200"/>
      <c r="R299" s="200"/>
      <c r="S299" s="200"/>
      <c r="T299" s="201"/>
      <c r="AT299" s="195" t="s">
        <v>160</v>
      </c>
      <c r="AU299" s="195" t="s">
        <v>83</v>
      </c>
      <c r="AV299" s="12" t="s">
        <v>83</v>
      </c>
      <c r="AW299" s="12" t="s">
        <v>30</v>
      </c>
      <c r="AX299" s="12" t="s">
        <v>81</v>
      </c>
      <c r="AY299" s="195" t="s">
        <v>149</v>
      </c>
    </row>
    <row r="300" s="1" customFormat="1" ht="36" customHeight="1">
      <c r="B300" s="177"/>
      <c r="C300" s="178" t="s">
        <v>406</v>
      </c>
      <c r="D300" s="178" t="s">
        <v>151</v>
      </c>
      <c r="E300" s="179" t="s">
        <v>742</v>
      </c>
      <c r="F300" s="180" t="s">
        <v>743</v>
      </c>
      <c r="G300" s="181" t="s">
        <v>334</v>
      </c>
      <c r="H300" s="182">
        <v>2</v>
      </c>
      <c r="I300" s="183"/>
      <c r="J300" s="184">
        <f>ROUND(I300*H300,2)</f>
        <v>0</v>
      </c>
      <c r="K300" s="180" t="s">
        <v>531</v>
      </c>
      <c r="L300" s="37"/>
      <c r="M300" s="185" t="s">
        <v>1</v>
      </c>
      <c r="N300" s="186" t="s">
        <v>38</v>
      </c>
      <c r="O300" s="73"/>
      <c r="P300" s="187">
        <f>O300*H300</f>
        <v>0</v>
      </c>
      <c r="Q300" s="187">
        <v>0.00010000000000000001</v>
      </c>
      <c r="R300" s="187">
        <f>Q300*H300</f>
        <v>0.00020000000000000001</v>
      </c>
      <c r="S300" s="187">
        <v>0</v>
      </c>
      <c r="T300" s="188">
        <f>S300*H300</f>
        <v>0</v>
      </c>
      <c r="AR300" s="189" t="s">
        <v>156</v>
      </c>
      <c r="AT300" s="189" t="s">
        <v>151</v>
      </c>
      <c r="AU300" s="189" t="s">
        <v>83</v>
      </c>
      <c r="AY300" s="18" t="s">
        <v>149</v>
      </c>
      <c r="BE300" s="190">
        <f>IF(N300="základní",J300,0)</f>
        <v>0</v>
      </c>
      <c r="BF300" s="190">
        <f>IF(N300="snížená",J300,0)</f>
        <v>0</v>
      </c>
      <c r="BG300" s="190">
        <f>IF(N300="zákl. přenesená",J300,0)</f>
        <v>0</v>
      </c>
      <c r="BH300" s="190">
        <f>IF(N300="sníž. přenesená",J300,0)</f>
        <v>0</v>
      </c>
      <c r="BI300" s="190">
        <f>IF(N300="nulová",J300,0)</f>
        <v>0</v>
      </c>
      <c r="BJ300" s="18" t="s">
        <v>81</v>
      </c>
      <c r="BK300" s="190">
        <f>ROUND(I300*H300,2)</f>
        <v>0</v>
      </c>
      <c r="BL300" s="18" t="s">
        <v>156</v>
      </c>
      <c r="BM300" s="189" t="s">
        <v>744</v>
      </c>
    </row>
    <row r="301" s="12" customFormat="1">
      <c r="B301" s="194"/>
      <c r="D301" s="191" t="s">
        <v>160</v>
      </c>
      <c r="E301" s="195" t="s">
        <v>1</v>
      </c>
      <c r="F301" s="196" t="s">
        <v>745</v>
      </c>
      <c r="H301" s="197">
        <v>2</v>
      </c>
      <c r="I301" s="198"/>
      <c r="L301" s="194"/>
      <c r="M301" s="199"/>
      <c r="N301" s="200"/>
      <c r="O301" s="200"/>
      <c r="P301" s="200"/>
      <c r="Q301" s="200"/>
      <c r="R301" s="200"/>
      <c r="S301" s="200"/>
      <c r="T301" s="201"/>
      <c r="AT301" s="195" t="s">
        <v>160</v>
      </c>
      <c r="AU301" s="195" t="s">
        <v>83</v>
      </c>
      <c r="AV301" s="12" t="s">
        <v>83</v>
      </c>
      <c r="AW301" s="12" t="s">
        <v>30</v>
      </c>
      <c r="AX301" s="12" t="s">
        <v>81</v>
      </c>
      <c r="AY301" s="195" t="s">
        <v>149</v>
      </c>
    </row>
    <row r="302" s="1" customFormat="1" ht="16.5" customHeight="1">
      <c r="B302" s="177"/>
      <c r="C302" s="211" t="s">
        <v>411</v>
      </c>
      <c r="D302" s="211" t="s">
        <v>223</v>
      </c>
      <c r="E302" s="212" t="s">
        <v>746</v>
      </c>
      <c r="F302" s="213" t="s">
        <v>747</v>
      </c>
      <c r="G302" s="214" t="s">
        <v>334</v>
      </c>
      <c r="H302" s="215">
        <v>2</v>
      </c>
      <c r="I302" s="216"/>
      <c r="J302" s="217">
        <f>ROUND(I302*H302,2)</f>
        <v>0</v>
      </c>
      <c r="K302" s="213" t="s">
        <v>531</v>
      </c>
      <c r="L302" s="218"/>
      <c r="M302" s="219" t="s">
        <v>1</v>
      </c>
      <c r="N302" s="220" t="s">
        <v>38</v>
      </c>
      <c r="O302" s="73"/>
      <c r="P302" s="187">
        <f>O302*H302</f>
        <v>0</v>
      </c>
      <c r="Q302" s="187">
        <v>0.0016000000000000001</v>
      </c>
      <c r="R302" s="187">
        <f>Q302*H302</f>
        <v>0.0032000000000000002</v>
      </c>
      <c r="S302" s="187">
        <v>0</v>
      </c>
      <c r="T302" s="188">
        <f>S302*H302</f>
        <v>0</v>
      </c>
      <c r="AR302" s="189" t="s">
        <v>199</v>
      </c>
      <c r="AT302" s="189" t="s">
        <v>223</v>
      </c>
      <c r="AU302" s="189" t="s">
        <v>83</v>
      </c>
      <c r="AY302" s="18" t="s">
        <v>149</v>
      </c>
      <c r="BE302" s="190">
        <f>IF(N302="základní",J302,0)</f>
        <v>0</v>
      </c>
      <c r="BF302" s="190">
        <f>IF(N302="snížená",J302,0)</f>
        <v>0</v>
      </c>
      <c r="BG302" s="190">
        <f>IF(N302="zákl. přenesená",J302,0)</f>
        <v>0</v>
      </c>
      <c r="BH302" s="190">
        <f>IF(N302="sníž. přenesená",J302,0)</f>
        <v>0</v>
      </c>
      <c r="BI302" s="190">
        <f>IF(N302="nulová",J302,0)</f>
        <v>0</v>
      </c>
      <c r="BJ302" s="18" t="s">
        <v>81</v>
      </c>
      <c r="BK302" s="190">
        <f>ROUND(I302*H302,2)</f>
        <v>0</v>
      </c>
      <c r="BL302" s="18" t="s">
        <v>156</v>
      </c>
      <c r="BM302" s="189" t="s">
        <v>748</v>
      </c>
    </row>
    <row r="303" s="12" customFormat="1">
      <c r="B303" s="194"/>
      <c r="D303" s="191" t="s">
        <v>160</v>
      </c>
      <c r="E303" s="195" t="s">
        <v>1</v>
      </c>
      <c r="F303" s="196" t="s">
        <v>749</v>
      </c>
      <c r="H303" s="197">
        <v>2</v>
      </c>
      <c r="I303" s="198"/>
      <c r="L303" s="194"/>
      <c r="M303" s="199"/>
      <c r="N303" s="200"/>
      <c r="O303" s="200"/>
      <c r="P303" s="200"/>
      <c r="Q303" s="200"/>
      <c r="R303" s="200"/>
      <c r="S303" s="200"/>
      <c r="T303" s="201"/>
      <c r="AT303" s="195" t="s">
        <v>160</v>
      </c>
      <c r="AU303" s="195" t="s">
        <v>83</v>
      </c>
      <c r="AV303" s="12" t="s">
        <v>83</v>
      </c>
      <c r="AW303" s="12" t="s">
        <v>30</v>
      </c>
      <c r="AX303" s="12" t="s">
        <v>81</v>
      </c>
      <c r="AY303" s="195" t="s">
        <v>149</v>
      </c>
    </row>
    <row r="304" s="1" customFormat="1" ht="36" customHeight="1">
      <c r="B304" s="177"/>
      <c r="C304" s="178" t="s">
        <v>417</v>
      </c>
      <c r="D304" s="178" t="s">
        <v>151</v>
      </c>
      <c r="E304" s="179" t="s">
        <v>750</v>
      </c>
      <c r="F304" s="180" t="s">
        <v>751</v>
      </c>
      <c r="G304" s="181" t="s">
        <v>334</v>
      </c>
      <c r="H304" s="182">
        <v>17</v>
      </c>
      <c r="I304" s="183"/>
      <c r="J304" s="184">
        <f>ROUND(I304*H304,2)</f>
        <v>0</v>
      </c>
      <c r="K304" s="180" t="s">
        <v>531</v>
      </c>
      <c r="L304" s="37"/>
      <c r="M304" s="185" t="s">
        <v>1</v>
      </c>
      <c r="N304" s="186" t="s">
        <v>38</v>
      </c>
      <c r="O304" s="73"/>
      <c r="P304" s="187">
        <f>O304*H304</f>
        <v>0</v>
      </c>
      <c r="Q304" s="187">
        <v>0.00010000000000000001</v>
      </c>
      <c r="R304" s="187">
        <f>Q304*H304</f>
        <v>0.0017000000000000001</v>
      </c>
      <c r="S304" s="187">
        <v>0</v>
      </c>
      <c r="T304" s="188">
        <f>S304*H304</f>
        <v>0</v>
      </c>
      <c r="AR304" s="189" t="s">
        <v>156</v>
      </c>
      <c r="AT304" s="189" t="s">
        <v>151</v>
      </c>
      <c r="AU304" s="189" t="s">
        <v>83</v>
      </c>
      <c r="AY304" s="18" t="s">
        <v>149</v>
      </c>
      <c r="BE304" s="190">
        <f>IF(N304="základní",J304,0)</f>
        <v>0</v>
      </c>
      <c r="BF304" s="190">
        <f>IF(N304="snížená",J304,0)</f>
        <v>0</v>
      </c>
      <c r="BG304" s="190">
        <f>IF(N304="zákl. přenesená",J304,0)</f>
        <v>0</v>
      </c>
      <c r="BH304" s="190">
        <f>IF(N304="sníž. přenesená",J304,0)</f>
        <v>0</v>
      </c>
      <c r="BI304" s="190">
        <f>IF(N304="nulová",J304,0)</f>
        <v>0</v>
      </c>
      <c r="BJ304" s="18" t="s">
        <v>81</v>
      </c>
      <c r="BK304" s="190">
        <f>ROUND(I304*H304,2)</f>
        <v>0</v>
      </c>
      <c r="BL304" s="18" t="s">
        <v>156</v>
      </c>
      <c r="BM304" s="189" t="s">
        <v>752</v>
      </c>
    </row>
    <row r="305" s="14" customFormat="1">
      <c r="B305" s="224"/>
      <c r="D305" s="191" t="s">
        <v>160</v>
      </c>
      <c r="E305" s="225" t="s">
        <v>1</v>
      </c>
      <c r="F305" s="226" t="s">
        <v>657</v>
      </c>
      <c r="H305" s="225" t="s">
        <v>1</v>
      </c>
      <c r="I305" s="227"/>
      <c r="L305" s="224"/>
      <c r="M305" s="228"/>
      <c r="N305" s="229"/>
      <c r="O305" s="229"/>
      <c r="P305" s="229"/>
      <c r="Q305" s="229"/>
      <c r="R305" s="229"/>
      <c r="S305" s="229"/>
      <c r="T305" s="230"/>
      <c r="AT305" s="225" t="s">
        <v>160</v>
      </c>
      <c r="AU305" s="225" t="s">
        <v>83</v>
      </c>
      <c r="AV305" s="14" t="s">
        <v>81</v>
      </c>
      <c r="AW305" s="14" t="s">
        <v>30</v>
      </c>
      <c r="AX305" s="14" t="s">
        <v>73</v>
      </c>
      <c r="AY305" s="225" t="s">
        <v>149</v>
      </c>
    </row>
    <row r="306" s="12" customFormat="1">
      <c r="B306" s="194"/>
      <c r="D306" s="191" t="s">
        <v>160</v>
      </c>
      <c r="E306" s="195" t="s">
        <v>1</v>
      </c>
      <c r="F306" s="196" t="s">
        <v>753</v>
      </c>
      <c r="H306" s="197">
        <v>17</v>
      </c>
      <c r="I306" s="198"/>
      <c r="L306" s="194"/>
      <c r="M306" s="199"/>
      <c r="N306" s="200"/>
      <c r="O306" s="200"/>
      <c r="P306" s="200"/>
      <c r="Q306" s="200"/>
      <c r="R306" s="200"/>
      <c r="S306" s="200"/>
      <c r="T306" s="201"/>
      <c r="AT306" s="195" t="s">
        <v>160</v>
      </c>
      <c r="AU306" s="195" t="s">
        <v>83</v>
      </c>
      <c r="AV306" s="12" t="s">
        <v>83</v>
      </c>
      <c r="AW306" s="12" t="s">
        <v>30</v>
      </c>
      <c r="AX306" s="12" t="s">
        <v>81</v>
      </c>
      <c r="AY306" s="195" t="s">
        <v>149</v>
      </c>
    </row>
    <row r="307" s="1" customFormat="1" ht="24" customHeight="1">
      <c r="B307" s="177"/>
      <c r="C307" s="211" t="s">
        <v>422</v>
      </c>
      <c r="D307" s="211" t="s">
        <v>223</v>
      </c>
      <c r="E307" s="212" t="s">
        <v>754</v>
      </c>
      <c r="F307" s="213" t="s">
        <v>755</v>
      </c>
      <c r="G307" s="214" t="s">
        <v>334</v>
      </c>
      <c r="H307" s="215">
        <v>17</v>
      </c>
      <c r="I307" s="216"/>
      <c r="J307" s="217">
        <f>ROUND(I307*H307,2)</f>
        <v>0</v>
      </c>
      <c r="K307" s="213" t="s">
        <v>531</v>
      </c>
      <c r="L307" s="218"/>
      <c r="M307" s="219" t="s">
        <v>1</v>
      </c>
      <c r="N307" s="220" t="s">
        <v>38</v>
      </c>
      <c r="O307" s="73"/>
      <c r="P307" s="187">
        <f>O307*H307</f>
        <v>0</v>
      </c>
      <c r="Q307" s="187">
        <v>0.0067999999999999996</v>
      </c>
      <c r="R307" s="187">
        <f>Q307*H307</f>
        <v>0.11559999999999999</v>
      </c>
      <c r="S307" s="187">
        <v>0</v>
      </c>
      <c r="T307" s="188">
        <f>S307*H307</f>
        <v>0</v>
      </c>
      <c r="AR307" s="189" t="s">
        <v>199</v>
      </c>
      <c r="AT307" s="189" t="s">
        <v>223</v>
      </c>
      <c r="AU307" s="189" t="s">
        <v>83</v>
      </c>
      <c r="AY307" s="18" t="s">
        <v>149</v>
      </c>
      <c r="BE307" s="190">
        <f>IF(N307="základní",J307,0)</f>
        <v>0</v>
      </c>
      <c r="BF307" s="190">
        <f>IF(N307="snížená",J307,0)</f>
        <v>0</v>
      </c>
      <c r="BG307" s="190">
        <f>IF(N307="zákl. přenesená",J307,0)</f>
        <v>0</v>
      </c>
      <c r="BH307" s="190">
        <f>IF(N307="sníž. přenesená",J307,0)</f>
        <v>0</v>
      </c>
      <c r="BI307" s="190">
        <f>IF(N307="nulová",J307,0)</f>
        <v>0</v>
      </c>
      <c r="BJ307" s="18" t="s">
        <v>81</v>
      </c>
      <c r="BK307" s="190">
        <f>ROUND(I307*H307,2)</f>
        <v>0</v>
      </c>
      <c r="BL307" s="18" t="s">
        <v>156</v>
      </c>
      <c r="BM307" s="189" t="s">
        <v>756</v>
      </c>
    </row>
    <row r="308" s="12" customFormat="1">
      <c r="B308" s="194"/>
      <c r="D308" s="191" t="s">
        <v>160</v>
      </c>
      <c r="E308" s="195" t="s">
        <v>1</v>
      </c>
      <c r="F308" s="196" t="s">
        <v>753</v>
      </c>
      <c r="H308" s="197">
        <v>17</v>
      </c>
      <c r="I308" s="198"/>
      <c r="L308" s="194"/>
      <c r="M308" s="199"/>
      <c r="N308" s="200"/>
      <c r="O308" s="200"/>
      <c r="P308" s="200"/>
      <c r="Q308" s="200"/>
      <c r="R308" s="200"/>
      <c r="S308" s="200"/>
      <c r="T308" s="201"/>
      <c r="AT308" s="195" t="s">
        <v>160</v>
      </c>
      <c r="AU308" s="195" t="s">
        <v>83</v>
      </c>
      <c r="AV308" s="12" t="s">
        <v>83</v>
      </c>
      <c r="AW308" s="12" t="s">
        <v>30</v>
      </c>
      <c r="AX308" s="12" t="s">
        <v>81</v>
      </c>
      <c r="AY308" s="195" t="s">
        <v>149</v>
      </c>
    </row>
    <row r="309" s="1" customFormat="1" ht="36" customHeight="1">
      <c r="B309" s="177"/>
      <c r="C309" s="178" t="s">
        <v>429</v>
      </c>
      <c r="D309" s="178" t="s">
        <v>151</v>
      </c>
      <c r="E309" s="179" t="s">
        <v>757</v>
      </c>
      <c r="F309" s="180" t="s">
        <v>758</v>
      </c>
      <c r="G309" s="181" t="s">
        <v>334</v>
      </c>
      <c r="H309" s="182">
        <v>22</v>
      </c>
      <c r="I309" s="183"/>
      <c r="J309" s="184">
        <f>ROUND(I309*H309,2)</f>
        <v>0</v>
      </c>
      <c r="K309" s="180" t="s">
        <v>531</v>
      </c>
      <c r="L309" s="37"/>
      <c r="M309" s="185" t="s">
        <v>1</v>
      </c>
      <c r="N309" s="186" t="s">
        <v>38</v>
      </c>
      <c r="O309" s="73"/>
      <c r="P309" s="187">
        <f>O309*H309</f>
        <v>0</v>
      </c>
      <c r="Q309" s="187">
        <v>0.00010000000000000001</v>
      </c>
      <c r="R309" s="187">
        <f>Q309*H309</f>
        <v>0.0022000000000000001</v>
      </c>
      <c r="S309" s="187">
        <v>0</v>
      </c>
      <c r="T309" s="188">
        <f>S309*H309</f>
        <v>0</v>
      </c>
      <c r="AR309" s="189" t="s">
        <v>156</v>
      </c>
      <c r="AT309" s="189" t="s">
        <v>151</v>
      </c>
      <c r="AU309" s="189" t="s">
        <v>83</v>
      </c>
      <c r="AY309" s="18" t="s">
        <v>149</v>
      </c>
      <c r="BE309" s="190">
        <f>IF(N309="základní",J309,0)</f>
        <v>0</v>
      </c>
      <c r="BF309" s="190">
        <f>IF(N309="snížená",J309,0)</f>
        <v>0</v>
      </c>
      <c r="BG309" s="190">
        <f>IF(N309="zákl. přenesená",J309,0)</f>
        <v>0</v>
      </c>
      <c r="BH309" s="190">
        <f>IF(N309="sníž. přenesená",J309,0)</f>
        <v>0</v>
      </c>
      <c r="BI309" s="190">
        <f>IF(N309="nulová",J309,0)</f>
        <v>0</v>
      </c>
      <c r="BJ309" s="18" t="s">
        <v>81</v>
      </c>
      <c r="BK309" s="190">
        <f>ROUND(I309*H309,2)</f>
        <v>0</v>
      </c>
      <c r="BL309" s="18" t="s">
        <v>156</v>
      </c>
      <c r="BM309" s="189" t="s">
        <v>759</v>
      </c>
    </row>
    <row r="310" s="12" customFormat="1">
      <c r="B310" s="194"/>
      <c r="D310" s="191" t="s">
        <v>160</v>
      </c>
      <c r="E310" s="195" t="s">
        <v>1</v>
      </c>
      <c r="F310" s="196" t="s">
        <v>760</v>
      </c>
      <c r="H310" s="197">
        <v>22</v>
      </c>
      <c r="I310" s="198"/>
      <c r="L310" s="194"/>
      <c r="M310" s="199"/>
      <c r="N310" s="200"/>
      <c r="O310" s="200"/>
      <c r="P310" s="200"/>
      <c r="Q310" s="200"/>
      <c r="R310" s="200"/>
      <c r="S310" s="200"/>
      <c r="T310" s="201"/>
      <c r="AT310" s="195" t="s">
        <v>160</v>
      </c>
      <c r="AU310" s="195" t="s">
        <v>83</v>
      </c>
      <c r="AV310" s="12" t="s">
        <v>83</v>
      </c>
      <c r="AW310" s="12" t="s">
        <v>30</v>
      </c>
      <c r="AX310" s="12" t="s">
        <v>81</v>
      </c>
      <c r="AY310" s="195" t="s">
        <v>149</v>
      </c>
    </row>
    <row r="311" s="1" customFormat="1" ht="16.5" customHeight="1">
      <c r="B311" s="177"/>
      <c r="C311" s="211" t="s">
        <v>435</v>
      </c>
      <c r="D311" s="211" t="s">
        <v>223</v>
      </c>
      <c r="E311" s="212" t="s">
        <v>761</v>
      </c>
      <c r="F311" s="213" t="s">
        <v>762</v>
      </c>
      <c r="G311" s="214" t="s">
        <v>334</v>
      </c>
      <c r="H311" s="215">
        <v>22</v>
      </c>
      <c r="I311" s="216"/>
      <c r="J311" s="217">
        <f>ROUND(I311*H311,2)</f>
        <v>0</v>
      </c>
      <c r="K311" s="213" t="s">
        <v>531</v>
      </c>
      <c r="L311" s="218"/>
      <c r="M311" s="219" t="s">
        <v>1</v>
      </c>
      <c r="N311" s="220" t="s">
        <v>38</v>
      </c>
      <c r="O311" s="73"/>
      <c r="P311" s="187">
        <f>O311*H311</f>
        <v>0</v>
      </c>
      <c r="Q311" s="187">
        <v>0.0018</v>
      </c>
      <c r="R311" s="187">
        <f>Q311*H311</f>
        <v>0.039599999999999996</v>
      </c>
      <c r="S311" s="187">
        <v>0</v>
      </c>
      <c r="T311" s="188">
        <f>S311*H311</f>
        <v>0</v>
      </c>
      <c r="AR311" s="189" t="s">
        <v>199</v>
      </c>
      <c r="AT311" s="189" t="s">
        <v>223</v>
      </c>
      <c r="AU311" s="189" t="s">
        <v>83</v>
      </c>
      <c r="AY311" s="18" t="s">
        <v>149</v>
      </c>
      <c r="BE311" s="190">
        <f>IF(N311="základní",J311,0)</f>
        <v>0</v>
      </c>
      <c r="BF311" s="190">
        <f>IF(N311="snížená",J311,0)</f>
        <v>0</v>
      </c>
      <c r="BG311" s="190">
        <f>IF(N311="zákl. přenesená",J311,0)</f>
        <v>0</v>
      </c>
      <c r="BH311" s="190">
        <f>IF(N311="sníž. přenesená",J311,0)</f>
        <v>0</v>
      </c>
      <c r="BI311" s="190">
        <f>IF(N311="nulová",J311,0)</f>
        <v>0</v>
      </c>
      <c r="BJ311" s="18" t="s">
        <v>81</v>
      </c>
      <c r="BK311" s="190">
        <f>ROUND(I311*H311,2)</f>
        <v>0</v>
      </c>
      <c r="BL311" s="18" t="s">
        <v>156</v>
      </c>
      <c r="BM311" s="189" t="s">
        <v>763</v>
      </c>
    </row>
    <row r="312" s="12" customFormat="1">
      <c r="B312" s="194"/>
      <c r="D312" s="191" t="s">
        <v>160</v>
      </c>
      <c r="E312" s="195" t="s">
        <v>1</v>
      </c>
      <c r="F312" s="196" t="s">
        <v>764</v>
      </c>
      <c r="H312" s="197">
        <v>22</v>
      </c>
      <c r="I312" s="198"/>
      <c r="L312" s="194"/>
      <c r="M312" s="199"/>
      <c r="N312" s="200"/>
      <c r="O312" s="200"/>
      <c r="P312" s="200"/>
      <c r="Q312" s="200"/>
      <c r="R312" s="200"/>
      <c r="S312" s="200"/>
      <c r="T312" s="201"/>
      <c r="AT312" s="195" t="s">
        <v>160</v>
      </c>
      <c r="AU312" s="195" t="s">
        <v>83</v>
      </c>
      <c r="AV312" s="12" t="s">
        <v>83</v>
      </c>
      <c r="AW312" s="12" t="s">
        <v>30</v>
      </c>
      <c r="AX312" s="12" t="s">
        <v>81</v>
      </c>
      <c r="AY312" s="195" t="s">
        <v>149</v>
      </c>
    </row>
    <row r="313" s="1" customFormat="1" ht="24" customHeight="1">
      <c r="B313" s="177"/>
      <c r="C313" s="178" t="s">
        <v>440</v>
      </c>
      <c r="D313" s="178" t="s">
        <v>151</v>
      </c>
      <c r="E313" s="179" t="s">
        <v>765</v>
      </c>
      <c r="F313" s="180" t="s">
        <v>766</v>
      </c>
      <c r="G313" s="181" t="s">
        <v>334</v>
      </c>
      <c r="H313" s="182">
        <v>2</v>
      </c>
      <c r="I313" s="183"/>
      <c r="J313" s="184">
        <f>ROUND(I313*H313,2)</f>
        <v>0</v>
      </c>
      <c r="K313" s="180" t="s">
        <v>531</v>
      </c>
      <c r="L313" s="37"/>
      <c r="M313" s="185" t="s">
        <v>1</v>
      </c>
      <c r="N313" s="186" t="s">
        <v>38</v>
      </c>
      <c r="O313" s="73"/>
      <c r="P313" s="187">
        <f>O313*H313</f>
        <v>0</v>
      </c>
      <c r="Q313" s="187">
        <v>0.46009</v>
      </c>
      <c r="R313" s="187">
        <f>Q313*H313</f>
        <v>0.92018</v>
      </c>
      <c r="S313" s="187">
        <v>0</v>
      </c>
      <c r="T313" s="188">
        <f>S313*H313</f>
        <v>0</v>
      </c>
      <c r="AR313" s="189" t="s">
        <v>156</v>
      </c>
      <c r="AT313" s="189" t="s">
        <v>151</v>
      </c>
      <c r="AU313" s="189" t="s">
        <v>83</v>
      </c>
      <c r="AY313" s="18" t="s">
        <v>149</v>
      </c>
      <c r="BE313" s="190">
        <f>IF(N313="základní",J313,0)</f>
        <v>0</v>
      </c>
      <c r="BF313" s="190">
        <f>IF(N313="snížená",J313,0)</f>
        <v>0</v>
      </c>
      <c r="BG313" s="190">
        <f>IF(N313="zákl. přenesená",J313,0)</f>
        <v>0</v>
      </c>
      <c r="BH313" s="190">
        <f>IF(N313="sníž. přenesená",J313,0)</f>
        <v>0</v>
      </c>
      <c r="BI313" s="190">
        <f>IF(N313="nulová",J313,0)</f>
        <v>0</v>
      </c>
      <c r="BJ313" s="18" t="s">
        <v>81</v>
      </c>
      <c r="BK313" s="190">
        <f>ROUND(I313*H313,2)</f>
        <v>0</v>
      </c>
      <c r="BL313" s="18" t="s">
        <v>156</v>
      </c>
      <c r="BM313" s="189" t="s">
        <v>767</v>
      </c>
    </row>
    <row r="314" s="12" customFormat="1">
      <c r="B314" s="194"/>
      <c r="D314" s="191" t="s">
        <v>160</v>
      </c>
      <c r="E314" s="195" t="s">
        <v>1</v>
      </c>
      <c r="F314" s="196" t="s">
        <v>749</v>
      </c>
      <c r="H314" s="197">
        <v>2</v>
      </c>
      <c r="I314" s="198"/>
      <c r="L314" s="194"/>
      <c r="M314" s="199"/>
      <c r="N314" s="200"/>
      <c r="O314" s="200"/>
      <c r="P314" s="200"/>
      <c r="Q314" s="200"/>
      <c r="R314" s="200"/>
      <c r="S314" s="200"/>
      <c r="T314" s="201"/>
      <c r="AT314" s="195" t="s">
        <v>160</v>
      </c>
      <c r="AU314" s="195" t="s">
        <v>83</v>
      </c>
      <c r="AV314" s="12" t="s">
        <v>83</v>
      </c>
      <c r="AW314" s="12" t="s">
        <v>30</v>
      </c>
      <c r="AX314" s="12" t="s">
        <v>81</v>
      </c>
      <c r="AY314" s="195" t="s">
        <v>149</v>
      </c>
    </row>
    <row r="315" s="1" customFormat="1" ht="24" customHeight="1">
      <c r="B315" s="177"/>
      <c r="C315" s="178" t="s">
        <v>447</v>
      </c>
      <c r="D315" s="178" t="s">
        <v>151</v>
      </c>
      <c r="E315" s="179" t="s">
        <v>768</v>
      </c>
      <c r="F315" s="180" t="s">
        <v>769</v>
      </c>
      <c r="G315" s="181" t="s">
        <v>281</v>
      </c>
      <c r="H315" s="182">
        <v>406.35000000000002</v>
      </c>
      <c r="I315" s="183"/>
      <c r="J315" s="184">
        <f>ROUND(I315*H315,2)</f>
        <v>0</v>
      </c>
      <c r="K315" s="180" t="s">
        <v>531</v>
      </c>
      <c r="L315" s="37"/>
      <c r="M315" s="185" t="s">
        <v>1</v>
      </c>
      <c r="N315" s="186" t="s">
        <v>38</v>
      </c>
      <c r="O315" s="73"/>
      <c r="P315" s="187">
        <f>O315*H315</f>
        <v>0</v>
      </c>
      <c r="Q315" s="187">
        <v>0</v>
      </c>
      <c r="R315" s="187">
        <f>Q315*H315</f>
        <v>0</v>
      </c>
      <c r="S315" s="187">
        <v>0</v>
      </c>
      <c r="T315" s="188">
        <f>S315*H315</f>
        <v>0</v>
      </c>
      <c r="AR315" s="189" t="s">
        <v>156</v>
      </c>
      <c r="AT315" s="189" t="s">
        <v>151</v>
      </c>
      <c r="AU315" s="189" t="s">
        <v>83</v>
      </c>
      <c r="AY315" s="18" t="s">
        <v>149</v>
      </c>
      <c r="BE315" s="190">
        <f>IF(N315="základní",J315,0)</f>
        <v>0</v>
      </c>
      <c r="BF315" s="190">
        <f>IF(N315="snížená",J315,0)</f>
        <v>0</v>
      </c>
      <c r="BG315" s="190">
        <f>IF(N315="zákl. přenesená",J315,0)</f>
        <v>0</v>
      </c>
      <c r="BH315" s="190">
        <f>IF(N315="sníž. přenesená",J315,0)</f>
        <v>0</v>
      </c>
      <c r="BI315" s="190">
        <f>IF(N315="nulová",J315,0)</f>
        <v>0</v>
      </c>
      <c r="BJ315" s="18" t="s">
        <v>81</v>
      </c>
      <c r="BK315" s="190">
        <f>ROUND(I315*H315,2)</f>
        <v>0</v>
      </c>
      <c r="BL315" s="18" t="s">
        <v>156</v>
      </c>
      <c r="BM315" s="189" t="s">
        <v>770</v>
      </c>
    </row>
    <row r="316" s="12" customFormat="1">
      <c r="B316" s="194"/>
      <c r="D316" s="191" t="s">
        <v>160</v>
      </c>
      <c r="E316" s="195" t="s">
        <v>1</v>
      </c>
      <c r="F316" s="196" t="s">
        <v>737</v>
      </c>
      <c r="H316" s="197">
        <v>395.85000000000002</v>
      </c>
      <c r="I316" s="198"/>
      <c r="L316" s="194"/>
      <c r="M316" s="199"/>
      <c r="N316" s="200"/>
      <c r="O316" s="200"/>
      <c r="P316" s="200"/>
      <c r="Q316" s="200"/>
      <c r="R316" s="200"/>
      <c r="S316" s="200"/>
      <c r="T316" s="201"/>
      <c r="AT316" s="195" t="s">
        <v>160</v>
      </c>
      <c r="AU316" s="195" t="s">
        <v>83</v>
      </c>
      <c r="AV316" s="12" t="s">
        <v>83</v>
      </c>
      <c r="AW316" s="12" t="s">
        <v>30</v>
      </c>
      <c r="AX316" s="12" t="s">
        <v>73</v>
      </c>
      <c r="AY316" s="195" t="s">
        <v>149</v>
      </c>
    </row>
    <row r="317" s="12" customFormat="1">
      <c r="B317" s="194"/>
      <c r="D317" s="191" t="s">
        <v>160</v>
      </c>
      <c r="E317" s="195" t="s">
        <v>1</v>
      </c>
      <c r="F317" s="196" t="s">
        <v>729</v>
      </c>
      <c r="H317" s="197">
        <v>10.5</v>
      </c>
      <c r="I317" s="198"/>
      <c r="L317" s="194"/>
      <c r="M317" s="199"/>
      <c r="N317" s="200"/>
      <c r="O317" s="200"/>
      <c r="P317" s="200"/>
      <c r="Q317" s="200"/>
      <c r="R317" s="200"/>
      <c r="S317" s="200"/>
      <c r="T317" s="201"/>
      <c r="AT317" s="195" t="s">
        <v>160</v>
      </c>
      <c r="AU317" s="195" t="s">
        <v>83</v>
      </c>
      <c r="AV317" s="12" t="s">
        <v>83</v>
      </c>
      <c r="AW317" s="12" t="s">
        <v>30</v>
      </c>
      <c r="AX317" s="12" t="s">
        <v>73</v>
      </c>
      <c r="AY317" s="195" t="s">
        <v>149</v>
      </c>
    </row>
    <row r="318" s="13" customFormat="1">
      <c r="B318" s="202"/>
      <c r="D318" s="191" t="s">
        <v>160</v>
      </c>
      <c r="E318" s="203" t="s">
        <v>1</v>
      </c>
      <c r="F318" s="204" t="s">
        <v>187</v>
      </c>
      <c r="H318" s="205">
        <v>406.35000000000002</v>
      </c>
      <c r="I318" s="206"/>
      <c r="L318" s="202"/>
      <c r="M318" s="207"/>
      <c r="N318" s="208"/>
      <c r="O318" s="208"/>
      <c r="P318" s="208"/>
      <c r="Q318" s="208"/>
      <c r="R318" s="208"/>
      <c r="S318" s="208"/>
      <c r="T318" s="209"/>
      <c r="AT318" s="203" t="s">
        <v>160</v>
      </c>
      <c r="AU318" s="203" t="s">
        <v>83</v>
      </c>
      <c r="AV318" s="13" t="s">
        <v>156</v>
      </c>
      <c r="AW318" s="13" t="s">
        <v>30</v>
      </c>
      <c r="AX318" s="13" t="s">
        <v>81</v>
      </c>
      <c r="AY318" s="203" t="s">
        <v>149</v>
      </c>
    </row>
    <row r="319" s="1" customFormat="1" ht="24" customHeight="1">
      <c r="B319" s="177"/>
      <c r="C319" s="178" t="s">
        <v>771</v>
      </c>
      <c r="D319" s="178" t="s">
        <v>151</v>
      </c>
      <c r="E319" s="179" t="s">
        <v>772</v>
      </c>
      <c r="F319" s="180" t="s">
        <v>773</v>
      </c>
      <c r="G319" s="181" t="s">
        <v>334</v>
      </c>
      <c r="H319" s="182">
        <v>21</v>
      </c>
      <c r="I319" s="183"/>
      <c r="J319" s="184">
        <f>ROUND(I319*H319,2)</f>
        <v>0</v>
      </c>
      <c r="K319" s="180" t="s">
        <v>531</v>
      </c>
      <c r="L319" s="37"/>
      <c r="M319" s="185" t="s">
        <v>1</v>
      </c>
      <c r="N319" s="186" t="s">
        <v>38</v>
      </c>
      <c r="O319" s="73"/>
      <c r="P319" s="187">
        <f>O319*H319</f>
        <v>0</v>
      </c>
      <c r="Q319" s="187">
        <v>0.0091800000000000007</v>
      </c>
      <c r="R319" s="187">
        <f>Q319*H319</f>
        <v>0.19278000000000001</v>
      </c>
      <c r="S319" s="187">
        <v>0</v>
      </c>
      <c r="T319" s="188">
        <f>S319*H319</f>
        <v>0</v>
      </c>
      <c r="AR319" s="189" t="s">
        <v>156</v>
      </c>
      <c r="AT319" s="189" t="s">
        <v>151</v>
      </c>
      <c r="AU319" s="189" t="s">
        <v>83</v>
      </c>
      <c r="AY319" s="18" t="s">
        <v>149</v>
      </c>
      <c r="BE319" s="190">
        <f>IF(N319="základní",J319,0)</f>
        <v>0</v>
      </c>
      <c r="BF319" s="190">
        <f>IF(N319="snížená",J319,0)</f>
        <v>0</v>
      </c>
      <c r="BG319" s="190">
        <f>IF(N319="zákl. přenesená",J319,0)</f>
        <v>0</v>
      </c>
      <c r="BH319" s="190">
        <f>IF(N319="sníž. přenesená",J319,0)</f>
        <v>0</v>
      </c>
      <c r="BI319" s="190">
        <f>IF(N319="nulová",J319,0)</f>
        <v>0</v>
      </c>
      <c r="BJ319" s="18" t="s">
        <v>81</v>
      </c>
      <c r="BK319" s="190">
        <f>ROUND(I319*H319,2)</f>
        <v>0</v>
      </c>
      <c r="BL319" s="18" t="s">
        <v>156</v>
      </c>
      <c r="BM319" s="189" t="s">
        <v>774</v>
      </c>
    </row>
    <row r="320" s="12" customFormat="1">
      <c r="B320" s="194"/>
      <c r="D320" s="191" t="s">
        <v>160</v>
      </c>
      <c r="E320" s="195" t="s">
        <v>1</v>
      </c>
      <c r="F320" s="196" t="s">
        <v>775</v>
      </c>
      <c r="H320" s="197">
        <v>19</v>
      </c>
      <c r="I320" s="198"/>
      <c r="L320" s="194"/>
      <c r="M320" s="199"/>
      <c r="N320" s="200"/>
      <c r="O320" s="200"/>
      <c r="P320" s="200"/>
      <c r="Q320" s="200"/>
      <c r="R320" s="200"/>
      <c r="S320" s="200"/>
      <c r="T320" s="201"/>
      <c r="AT320" s="195" t="s">
        <v>160</v>
      </c>
      <c r="AU320" s="195" t="s">
        <v>83</v>
      </c>
      <c r="AV320" s="12" t="s">
        <v>83</v>
      </c>
      <c r="AW320" s="12" t="s">
        <v>30</v>
      </c>
      <c r="AX320" s="12" t="s">
        <v>73</v>
      </c>
      <c r="AY320" s="195" t="s">
        <v>149</v>
      </c>
    </row>
    <row r="321" s="12" customFormat="1">
      <c r="B321" s="194"/>
      <c r="D321" s="191" t="s">
        <v>160</v>
      </c>
      <c r="E321" s="195" t="s">
        <v>1</v>
      </c>
      <c r="F321" s="196" t="s">
        <v>745</v>
      </c>
      <c r="H321" s="197">
        <v>2</v>
      </c>
      <c r="I321" s="198"/>
      <c r="L321" s="194"/>
      <c r="M321" s="199"/>
      <c r="N321" s="200"/>
      <c r="O321" s="200"/>
      <c r="P321" s="200"/>
      <c r="Q321" s="200"/>
      <c r="R321" s="200"/>
      <c r="S321" s="200"/>
      <c r="T321" s="201"/>
      <c r="AT321" s="195" t="s">
        <v>160</v>
      </c>
      <c r="AU321" s="195" t="s">
        <v>83</v>
      </c>
      <c r="AV321" s="12" t="s">
        <v>83</v>
      </c>
      <c r="AW321" s="12" t="s">
        <v>30</v>
      </c>
      <c r="AX321" s="12" t="s">
        <v>73</v>
      </c>
      <c r="AY321" s="195" t="s">
        <v>149</v>
      </c>
    </row>
    <row r="322" s="13" customFormat="1">
      <c r="B322" s="202"/>
      <c r="D322" s="191" t="s">
        <v>160</v>
      </c>
      <c r="E322" s="203" t="s">
        <v>1</v>
      </c>
      <c r="F322" s="204" t="s">
        <v>187</v>
      </c>
      <c r="H322" s="205">
        <v>21</v>
      </c>
      <c r="I322" s="206"/>
      <c r="L322" s="202"/>
      <c r="M322" s="207"/>
      <c r="N322" s="208"/>
      <c r="O322" s="208"/>
      <c r="P322" s="208"/>
      <c r="Q322" s="208"/>
      <c r="R322" s="208"/>
      <c r="S322" s="208"/>
      <c r="T322" s="209"/>
      <c r="AT322" s="203" t="s">
        <v>160</v>
      </c>
      <c r="AU322" s="203" t="s">
        <v>83</v>
      </c>
      <c r="AV322" s="13" t="s">
        <v>156</v>
      </c>
      <c r="AW322" s="13" t="s">
        <v>30</v>
      </c>
      <c r="AX322" s="13" t="s">
        <v>81</v>
      </c>
      <c r="AY322" s="203" t="s">
        <v>149</v>
      </c>
    </row>
    <row r="323" s="1" customFormat="1" ht="24" customHeight="1">
      <c r="B323" s="177"/>
      <c r="C323" s="211" t="s">
        <v>776</v>
      </c>
      <c r="D323" s="211" t="s">
        <v>223</v>
      </c>
      <c r="E323" s="212" t="s">
        <v>777</v>
      </c>
      <c r="F323" s="213" t="s">
        <v>778</v>
      </c>
      <c r="G323" s="214" t="s">
        <v>334</v>
      </c>
      <c r="H323" s="215">
        <v>2</v>
      </c>
      <c r="I323" s="216"/>
      <c r="J323" s="217">
        <f>ROUND(I323*H323,2)</f>
        <v>0</v>
      </c>
      <c r="K323" s="213" t="s">
        <v>531</v>
      </c>
      <c r="L323" s="218"/>
      <c r="M323" s="219" t="s">
        <v>1</v>
      </c>
      <c r="N323" s="220" t="s">
        <v>38</v>
      </c>
      <c r="O323" s="73"/>
      <c r="P323" s="187">
        <f>O323*H323</f>
        <v>0</v>
      </c>
      <c r="Q323" s="187">
        <v>0.254</v>
      </c>
      <c r="R323" s="187">
        <f>Q323*H323</f>
        <v>0.50800000000000001</v>
      </c>
      <c r="S323" s="187">
        <v>0</v>
      </c>
      <c r="T323" s="188">
        <f>S323*H323</f>
        <v>0</v>
      </c>
      <c r="AR323" s="189" t="s">
        <v>199</v>
      </c>
      <c r="AT323" s="189" t="s">
        <v>223</v>
      </c>
      <c r="AU323" s="189" t="s">
        <v>83</v>
      </c>
      <c r="AY323" s="18" t="s">
        <v>149</v>
      </c>
      <c r="BE323" s="190">
        <f>IF(N323="základní",J323,0)</f>
        <v>0</v>
      </c>
      <c r="BF323" s="190">
        <f>IF(N323="snížená",J323,0)</f>
        <v>0</v>
      </c>
      <c r="BG323" s="190">
        <f>IF(N323="zákl. přenesená",J323,0)</f>
        <v>0</v>
      </c>
      <c r="BH323" s="190">
        <f>IF(N323="sníž. přenesená",J323,0)</f>
        <v>0</v>
      </c>
      <c r="BI323" s="190">
        <f>IF(N323="nulová",J323,0)</f>
        <v>0</v>
      </c>
      <c r="BJ323" s="18" t="s">
        <v>81</v>
      </c>
      <c r="BK323" s="190">
        <f>ROUND(I323*H323,2)</f>
        <v>0</v>
      </c>
      <c r="BL323" s="18" t="s">
        <v>156</v>
      </c>
      <c r="BM323" s="189" t="s">
        <v>779</v>
      </c>
    </row>
    <row r="324" s="12" customFormat="1">
      <c r="B324" s="194"/>
      <c r="D324" s="191" t="s">
        <v>160</v>
      </c>
      <c r="E324" s="195" t="s">
        <v>1</v>
      </c>
      <c r="F324" s="196" t="s">
        <v>749</v>
      </c>
      <c r="H324" s="197">
        <v>2</v>
      </c>
      <c r="I324" s="198"/>
      <c r="L324" s="194"/>
      <c r="M324" s="199"/>
      <c r="N324" s="200"/>
      <c r="O324" s="200"/>
      <c r="P324" s="200"/>
      <c r="Q324" s="200"/>
      <c r="R324" s="200"/>
      <c r="S324" s="200"/>
      <c r="T324" s="201"/>
      <c r="AT324" s="195" t="s">
        <v>160</v>
      </c>
      <c r="AU324" s="195" t="s">
        <v>83</v>
      </c>
      <c r="AV324" s="12" t="s">
        <v>83</v>
      </c>
      <c r="AW324" s="12" t="s">
        <v>30</v>
      </c>
      <c r="AX324" s="12" t="s">
        <v>81</v>
      </c>
      <c r="AY324" s="195" t="s">
        <v>149</v>
      </c>
    </row>
    <row r="325" s="1" customFormat="1" ht="24" customHeight="1">
      <c r="B325" s="177"/>
      <c r="C325" s="211" t="s">
        <v>780</v>
      </c>
      <c r="D325" s="211" t="s">
        <v>223</v>
      </c>
      <c r="E325" s="212" t="s">
        <v>781</v>
      </c>
      <c r="F325" s="213" t="s">
        <v>782</v>
      </c>
      <c r="G325" s="214" t="s">
        <v>334</v>
      </c>
      <c r="H325" s="215">
        <v>9</v>
      </c>
      <c r="I325" s="216"/>
      <c r="J325" s="217">
        <f>ROUND(I325*H325,2)</f>
        <v>0</v>
      </c>
      <c r="K325" s="213" t="s">
        <v>531</v>
      </c>
      <c r="L325" s="218"/>
      <c r="M325" s="219" t="s">
        <v>1</v>
      </c>
      <c r="N325" s="220" t="s">
        <v>38</v>
      </c>
      <c r="O325" s="73"/>
      <c r="P325" s="187">
        <f>O325*H325</f>
        <v>0</v>
      </c>
      <c r="Q325" s="187">
        <v>0.50600000000000001</v>
      </c>
      <c r="R325" s="187">
        <f>Q325*H325</f>
        <v>4.5540000000000003</v>
      </c>
      <c r="S325" s="187">
        <v>0</v>
      </c>
      <c r="T325" s="188">
        <f>S325*H325</f>
        <v>0</v>
      </c>
      <c r="AR325" s="189" t="s">
        <v>199</v>
      </c>
      <c r="AT325" s="189" t="s">
        <v>223</v>
      </c>
      <c r="AU325" s="189" t="s">
        <v>83</v>
      </c>
      <c r="AY325" s="18" t="s">
        <v>149</v>
      </c>
      <c r="BE325" s="190">
        <f>IF(N325="základní",J325,0)</f>
        <v>0</v>
      </c>
      <c r="BF325" s="190">
        <f>IF(N325="snížená",J325,0)</f>
        <v>0</v>
      </c>
      <c r="BG325" s="190">
        <f>IF(N325="zákl. přenesená",J325,0)</f>
        <v>0</v>
      </c>
      <c r="BH325" s="190">
        <f>IF(N325="sníž. přenesená",J325,0)</f>
        <v>0</v>
      </c>
      <c r="BI325" s="190">
        <f>IF(N325="nulová",J325,0)</f>
        <v>0</v>
      </c>
      <c r="BJ325" s="18" t="s">
        <v>81</v>
      </c>
      <c r="BK325" s="190">
        <f>ROUND(I325*H325,2)</f>
        <v>0</v>
      </c>
      <c r="BL325" s="18" t="s">
        <v>156</v>
      </c>
      <c r="BM325" s="189" t="s">
        <v>783</v>
      </c>
    </row>
    <row r="326" s="12" customFormat="1">
      <c r="B326" s="194"/>
      <c r="D326" s="191" t="s">
        <v>160</v>
      </c>
      <c r="E326" s="195" t="s">
        <v>1</v>
      </c>
      <c r="F326" s="196" t="s">
        <v>784</v>
      </c>
      <c r="H326" s="197">
        <v>9</v>
      </c>
      <c r="I326" s="198"/>
      <c r="L326" s="194"/>
      <c r="M326" s="199"/>
      <c r="N326" s="200"/>
      <c r="O326" s="200"/>
      <c r="P326" s="200"/>
      <c r="Q326" s="200"/>
      <c r="R326" s="200"/>
      <c r="S326" s="200"/>
      <c r="T326" s="201"/>
      <c r="AT326" s="195" t="s">
        <v>160</v>
      </c>
      <c r="AU326" s="195" t="s">
        <v>83</v>
      </c>
      <c r="AV326" s="12" t="s">
        <v>83</v>
      </c>
      <c r="AW326" s="12" t="s">
        <v>30</v>
      </c>
      <c r="AX326" s="12" t="s">
        <v>81</v>
      </c>
      <c r="AY326" s="195" t="s">
        <v>149</v>
      </c>
    </row>
    <row r="327" s="1" customFormat="1" ht="24" customHeight="1">
      <c r="B327" s="177"/>
      <c r="C327" s="211" t="s">
        <v>785</v>
      </c>
      <c r="D327" s="211" t="s">
        <v>223</v>
      </c>
      <c r="E327" s="212" t="s">
        <v>786</v>
      </c>
      <c r="F327" s="213" t="s">
        <v>787</v>
      </c>
      <c r="G327" s="214" t="s">
        <v>334</v>
      </c>
      <c r="H327" s="215">
        <v>10</v>
      </c>
      <c r="I327" s="216"/>
      <c r="J327" s="217">
        <f>ROUND(I327*H327,2)</f>
        <v>0</v>
      </c>
      <c r="K327" s="213" t="s">
        <v>531</v>
      </c>
      <c r="L327" s="218"/>
      <c r="M327" s="219" t="s">
        <v>1</v>
      </c>
      <c r="N327" s="220" t="s">
        <v>38</v>
      </c>
      <c r="O327" s="73"/>
      <c r="P327" s="187">
        <f>O327*H327</f>
        <v>0</v>
      </c>
      <c r="Q327" s="187">
        <v>1.0129999999999999</v>
      </c>
      <c r="R327" s="187">
        <f>Q327*H327</f>
        <v>10.129999999999999</v>
      </c>
      <c r="S327" s="187">
        <v>0</v>
      </c>
      <c r="T327" s="188">
        <f>S327*H327</f>
        <v>0</v>
      </c>
      <c r="AR327" s="189" t="s">
        <v>199</v>
      </c>
      <c r="AT327" s="189" t="s">
        <v>223</v>
      </c>
      <c r="AU327" s="189" t="s">
        <v>83</v>
      </c>
      <c r="AY327" s="18" t="s">
        <v>149</v>
      </c>
      <c r="BE327" s="190">
        <f>IF(N327="základní",J327,0)</f>
        <v>0</v>
      </c>
      <c r="BF327" s="190">
        <f>IF(N327="snížená",J327,0)</f>
        <v>0</v>
      </c>
      <c r="BG327" s="190">
        <f>IF(N327="zákl. přenesená",J327,0)</f>
        <v>0</v>
      </c>
      <c r="BH327" s="190">
        <f>IF(N327="sníž. přenesená",J327,0)</f>
        <v>0</v>
      </c>
      <c r="BI327" s="190">
        <f>IF(N327="nulová",J327,0)</f>
        <v>0</v>
      </c>
      <c r="BJ327" s="18" t="s">
        <v>81</v>
      </c>
      <c r="BK327" s="190">
        <f>ROUND(I327*H327,2)</f>
        <v>0</v>
      </c>
      <c r="BL327" s="18" t="s">
        <v>156</v>
      </c>
      <c r="BM327" s="189" t="s">
        <v>788</v>
      </c>
    </row>
    <row r="328" s="12" customFormat="1">
      <c r="B328" s="194"/>
      <c r="D328" s="191" t="s">
        <v>160</v>
      </c>
      <c r="E328" s="195" t="s">
        <v>1</v>
      </c>
      <c r="F328" s="196" t="s">
        <v>789</v>
      </c>
      <c r="H328" s="197">
        <v>10</v>
      </c>
      <c r="I328" s="198"/>
      <c r="L328" s="194"/>
      <c r="M328" s="199"/>
      <c r="N328" s="200"/>
      <c r="O328" s="200"/>
      <c r="P328" s="200"/>
      <c r="Q328" s="200"/>
      <c r="R328" s="200"/>
      <c r="S328" s="200"/>
      <c r="T328" s="201"/>
      <c r="AT328" s="195" t="s">
        <v>160</v>
      </c>
      <c r="AU328" s="195" t="s">
        <v>83</v>
      </c>
      <c r="AV328" s="12" t="s">
        <v>83</v>
      </c>
      <c r="AW328" s="12" t="s">
        <v>30</v>
      </c>
      <c r="AX328" s="12" t="s">
        <v>81</v>
      </c>
      <c r="AY328" s="195" t="s">
        <v>149</v>
      </c>
    </row>
    <row r="329" s="1" customFormat="1" ht="24" customHeight="1">
      <c r="B329" s="177"/>
      <c r="C329" s="211" t="s">
        <v>790</v>
      </c>
      <c r="D329" s="211" t="s">
        <v>223</v>
      </c>
      <c r="E329" s="212" t="s">
        <v>791</v>
      </c>
      <c r="F329" s="213" t="s">
        <v>792</v>
      </c>
      <c r="G329" s="214" t="s">
        <v>334</v>
      </c>
      <c r="H329" s="215">
        <v>50</v>
      </c>
      <c r="I329" s="216"/>
      <c r="J329" s="217">
        <f>ROUND(I329*H329,2)</f>
        <v>0</v>
      </c>
      <c r="K329" s="213" t="s">
        <v>531</v>
      </c>
      <c r="L329" s="218"/>
      <c r="M329" s="219" t="s">
        <v>1</v>
      </c>
      <c r="N329" s="220" t="s">
        <v>38</v>
      </c>
      <c r="O329" s="73"/>
      <c r="P329" s="187">
        <f>O329*H329</f>
        <v>0</v>
      </c>
      <c r="Q329" s="187">
        <v>0.002</v>
      </c>
      <c r="R329" s="187">
        <f>Q329*H329</f>
        <v>0.10000000000000001</v>
      </c>
      <c r="S329" s="187">
        <v>0</v>
      </c>
      <c r="T329" s="188">
        <f>S329*H329</f>
        <v>0</v>
      </c>
      <c r="AR329" s="189" t="s">
        <v>199</v>
      </c>
      <c r="AT329" s="189" t="s">
        <v>223</v>
      </c>
      <c r="AU329" s="189" t="s">
        <v>83</v>
      </c>
      <c r="AY329" s="18" t="s">
        <v>149</v>
      </c>
      <c r="BE329" s="190">
        <f>IF(N329="základní",J329,0)</f>
        <v>0</v>
      </c>
      <c r="BF329" s="190">
        <f>IF(N329="snížená",J329,0)</f>
        <v>0</v>
      </c>
      <c r="BG329" s="190">
        <f>IF(N329="zákl. přenesená",J329,0)</f>
        <v>0</v>
      </c>
      <c r="BH329" s="190">
        <f>IF(N329="sníž. přenesená",J329,0)</f>
        <v>0</v>
      </c>
      <c r="BI329" s="190">
        <f>IF(N329="nulová",J329,0)</f>
        <v>0</v>
      </c>
      <c r="BJ329" s="18" t="s">
        <v>81</v>
      </c>
      <c r="BK329" s="190">
        <f>ROUND(I329*H329,2)</f>
        <v>0</v>
      </c>
      <c r="BL329" s="18" t="s">
        <v>156</v>
      </c>
      <c r="BM329" s="189" t="s">
        <v>793</v>
      </c>
    </row>
    <row r="330" s="12" customFormat="1">
      <c r="B330" s="194"/>
      <c r="D330" s="191" t="s">
        <v>160</v>
      </c>
      <c r="E330" s="195" t="s">
        <v>1</v>
      </c>
      <c r="F330" s="196" t="s">
        <v>794</v>
      </c>
      <c r="H330" s="197">
        <v>50</v>
      </c>
      <c r="I330" s="198"/>
      <c r="L330" s="194"/>
      <c r="M330" s="199"/>
      <c r="N330" s="200"/>
      <c r="O330" s="200"/>
      <c r="P330" s="200"/>
      <c r="Q330" s="200"/>
      <c r="R330" s="200"/>
      <c r="S330" s="200"/>
      <c r="T330" s="201"/>
      <c r="AT330" s="195" t="s">
        <v>160</v>
      </c>
      <c r="AU330" s="195" t="s">
        <v>83</v>
      </c>
      <c r="AV330" s="12" t="s">
        <v>83</v>
      </c>
      <c r="AW330" s="12" t="s">
        <v>30</v>
      </c>
      <c r="AX330" s="12" t="s">
        <v>81</v>
      </c>
      <c r="AY330" s="195" t="s">
        <v>149</v>
      </c>
    </row>
    <row r="331" s="1" customFormat="1" ht="24" customHeight="1">
      <c r="B331" s="177"/>
      <c r="C331" s="178" t="s">
        <v>795</v>
      </c>
      <c r="D331" s="178" t="s">
        <v>151</v>
      </c>
      <c r="E331" s="179" t="s">
        <v>796</v>
      </c>
      <c r="F331" s="180" t="s">
        <v>797</v>
      </c>
      <c r="G331" s="181" t="s">
        <v>334</v>
      </c>
      <c r="H331" s="182">
        <v>12</v>
      </c>
      <c r="I331" s="183"/>
      <c r="J331" s="184">
        <f>ROUND(I331*H331,2)</f>
        <v>0</v>
      </c>
      <c r="K331" s="180" t="s">
        <v>531</v>
      </c>
      <c r="L331" s="37"/>
      <c r="M331" s="185" t="s">
        <v>1</v>
      </c>
      <c r="N331" s="186" t="s">
        <v>38</v>
      </c>
      <c r="O331" s="73"/>
      <c r="P331" s="187">
        <f>O331*H331</f>
        <v>0</v>
      </c>
      <c r="Q331" s="187">
        <v>0.011469999999999999</v>
      </c>
      <c r="R331" s="187">
        <f>Q331*H331</f>
        <v>0.13763999999999999</v>
      </c>
      <c r="S331" s="187">
        <v>0</v>
      </c>
      <c r="T331" s="188">
        <f>S331*H331</f>
        <v>0</v>
      </c>
      <c r="AR331" s="189" t="s">
        <v>156</v>
      </c>
      <c r="AT331" s="189" t="s">
        <v>151</v>
      </c>
      <c r="AU331" s="189" t="s">
        <v>83</v>
      </c>
      <c r="AY331" s="18" t="s">
        <v>149</v>
      </c>
      <c r="BE331" s="190">
        <f>IF(N331="základní",J331,0)</f>
        <v>0</v>
      </c>
      <c r="BF331" s="190">
        <f>IF(N331="snížená",J331,0)</f>
        <v>0</v>
      </c>
      <c r="BG331" s="190">
        <f>IF(N331="zákl. přenesená",J331,0)</f>
        <v>0</v>
      </c>
      <c r="BH331" s="190">
        <f>IF(N331="sníž. přenesená",J331,0)</f>
        <v>0</v>
      </c>
      <c r="BI331" s="190">
        <f>IF(N331="nulová",J331,0)</f>
        <v>0</v>
      </c>
      <c r="BJ331" s="18" t="s">
        <v>81</v>
      </c>
      <c r="BK331" s="190">
        <f>ROUND(I331*H331,2)</f>
        <v>0</v>
      </c>
      <c r="BL331" s="18" t="s">
        <v>156</v>
      </c>
      <c r="BM331" s="189" t="s">
        <v>798</v>
      </c>
    </row>
    <row r="332" s="12" customFormat="1">
      <c r="B332" s="194"/>
      <c r="D332" s="191" t="s">
        <v>160</v>
      </c>
      <c r="E332" s="195" t="s">
        <v>1</v>
      </c>
      <c r="F332" s="196" t="s">
        <v>799</v>
      </c>
      <c r="H332" s="197">
        <v>12</v>
      </c>
      <c r="I332" s="198"/>
      <c r="L332" s="194"/>
      <c r="M332" s="199"/>
      <c r="N332" s="200"/>
      <c r="O332" s="200"/>
      <c r="P332" s="200"/>
      <c r="Q332" s="200"/>
      <c r="R332" s="200"/>
      <c r="S332" s="200"/>
      <c r="T332" s="201"/>
      <c r="AT332" s="195" t="s">
        <v>160</v>
      </c>
      <c r="AU332" s="195" t="s">
        <v>83</v>
      </c>
      <c r="AV332" s="12" t="s">
        <v>83</v>
      </c>
      <c r="AW332" s="12" t="s">
        <v>30</v>
      </c>
      <c r="AX332" s="12" t="s">
        <v>81</v>
      </c>
      <c r="AY332" s="195" t="s">
        <v>149</v>
      </c>
    </row>
    <row r="333" s="1" customFormat="1" ht="24" customHeight="1">
      <c r="B333" s="177"/>
      <c r="C333" s="211" t="s">
        <v>800</v>
      </c>
      <c r="D333" s="211" t="s">
        <v>223</v>
      </c>
      <c r="E333" s="212" t="s">
        <v>801</v>
      </c>
      <c r="F333" s="213" t="s">
        <v>802</v>
      </c>
      <c r="G333" s="214" t="s">
        <v>334</v>
      </c>
      <c r="H333" s="215">
        <v>12</v>
      </c>
      <c r="I333" s="216"/>
      <c r="J333" s="217">
        <f>ROUND(I333*H333,2)</f>
        <v>0</v>
      </c>
      <c r="K333" s="213" t="s">
        <v>531</v>
      </c>
      <c r="L333" s="218"/>
      <c r="M333" s="219" t="s">
        <v>1</v>
      </c>
      <c r="N333" s="220" t="s">
        <v>38</v>
      </c>
      <c r="O333" s="73"/>
      <c r="P333" s="187">
        <f>O333*H333</f>
        <v>0</v>
      </c>
      <c r="Q333" s="187">
        <v>0.54800000000000004</v>
      </c>
      <c r="R333" s="187">
        <f>Q333*H333</f>
        <v>6.5760000000000005</v>
      </c>
      <c r="S333" s="187">
        <v>0</v>
      </c>
      <c r="T333" s="188">
        <f>S333*H333</f>
        <v>0</v>
      </c>
      <c r="AR333" s="189" t="s">
        <v>199</v>
      </c>
      <c r="AT333" s="189" t="s">
        <v>223</v>
      </c>
      <c r="AU333" s="189" t="s">
        <v>83</v>
      </c>
      <c r="AY333" s="18" t="s">
        <v>149</v>
      </c>
      <c r="BE333" s="190">
        <f>IF(N333="základní",J333,0)</f>
        <v>0</v>
      </c>
      <c r="BF333" s="190">
        <f>IF(N333="snížená",J333,0)</f>
        <v>0</v>
      </c>
      <c r="BG333" s="190">
        <f>IF(N333="zákl. přenesená",J333,0)</f>
        <v>0</v>
      </c>
      <c r="BH333" s="190">
        <f>IF(N333="sníž. přenesená",J333,0)</f>
        <v>0</v>
      </c>
      <c r="BI333" s="190">
        <f>IF(N333="nulová",J333,0)</f>
        <v>0</v>
      </c>
      <c r="BJ333" s="18" t="s">
        <v>81</v>
      </c>
      <c r="BK333" s="190">
        <f>ROUND(I333*H333,2)</f>
        <v>0</v>
      </c>
      <c r="BL333" s="18" t="s">
        <v>156</v>
      </c>
      <c r="BM333" s="189" t="s">
        <v>803</v>
      </c>
    </row>
    <row r="334" s="12" customFormat="1">
      <c r="B334" s="194"/>
      <c r="D334" s="191" t="s">
        <v>160</v>
      </c>
      <c r="E334" s="195" t="s">
        <v>1</v>
      </c>
      <c r="F334" s="196" t="s">
        <v>799</v>
      </c>
      <c r="H334" s="197">
        <v>12</v>
      </c>
      <c r="I334" s="198"/>
      <c r="L334" s="194"/>
      <c r="M334" s="199"/>
      <c r="N334" s="200"/>
      <c r="O334" s="200"/>
      <c r="P334" s="200"/>
      <c r="Q334" s="200"/>
      <c r="R334" s="200"/>
      <c r="S334" s="200"/>
      <c r="T334" s="201"/>
      <c r="AT334" s="195" t="s">
        <v>160</v>
      </c>
      <c r="AU334" s="195" t="s">
        <v>83</v>
      </c>
      <c r="AV334" s="12" t="s">
        <v>83</v>
      </c>
      <c r="AW334" s="12" t="s">
        <v>30</v>
      </c>
      <c r="AX334" s="12" t="s">
        <v>81</v>
      </c>
      <c r="AY334" s="195" t="s">
        <v>149</v>
      </c>
    </row>
    <row r="335" s="1" customFormat="1" ht="24" customHeight="1">
      <c r="B335" s="177"/>
      <c r="C335" s="178" t="s">
        <v>804</v>
      </c>
      <c r="D335" s="178" t="s">
        <v>151</v>
      </c>
      <c r="E335" s="179" t="s">
        <v>805</v>
      </c>
      <c r="F335" s="180" t="s">
        <v>806</v>
      </c>
      <c r="G335" s="181" t="s">
        <v>334</v>
      </c>
      <c r="H335" s="182">
        <v>12</v>
      </c>
      <c r="I335" s="183"/>
      <c r="J335" s="184">
        <f>ROUND(I335*H335,2)</f>
        <v>0</v>
      </c>
      <c r="K335" s="180" t="s">
        <v>531</v>
      </c>
      <c r="L335" s="37"/>
      <c r="M335" s="185" t="s">
        <v>1</v>
      </c>
      <c r="N335" s="186" t="s">
        <v>38</v>
      </c>
      <c r="O335" s="73"/>
      <c r="P335" s="187">
        <f>O335*H335</f>
        <v>0</v>
      </c>
      <c r="Q335" s="187">
        <v>0.027529999999999999</v>
      </c>
      <c r="R335" s="187">
        <f>Q335*H335</f>
        <v>0.33035999999999999</v>
      </c>
      <c r="S335" s="187">
        <v>0</v>
      </c>
      <c r="T335" s="188">
        <f>S335*H335</f>
        <v>0</v>
      </c>
      <c r="AR335" s="189" t="s">
        <v>156</v>
      </c>
      <c r="AT335" s="189" t="s">
        <v>151</v>
      </c>
      <c r="AU335" s="189" t="s">
        <v>83</v>
      </c>
      <c r="AY335" s="18" t="s">
        <v>149</v>
      </c>
      <c r="BE335" s="190">
        <f>IF(N335="základní",J335,0)</f>
        <v>0</v>
      </c>
      <c r="BF335" s="190">
        <f>IF(N335="snížená",J335,0)</f>
        <v>0</v>
      </c>
      <c r="BG335" s="190">
        <f>IF(N335="zákl. přenesená",J335,0)</f>
        <v>0</v>
      </c>
      <c r="BH335" s="190">
        <f>IF(N335="sníž. přenesená",J335,0)</f>
        <v>0</v>
      </c>
      <c r="BI335" s="190">
        <f>IF(N335="nulová",J335,0)</f>
        <v>0</v>
      </c>
      <c r="BJ335" s="18" t="s">
        <v>81</v>
      </c>
      <c r="BK335" s="190">
        <f>ROUND(I335*H335,2)</f>
        <v>0</v>
      </c>
      <c r="BL335" s="18" t="s">
        <v>156</v>
      </c>
      <c r="BM335" s="189" t="s">
        <v>807</v>
      </c>
    </row>
    <row r="336" s="12" customFormat="1">
      <c r="B336" s="194"/>
      <c r="D336" s="191" t="s">
        <v>160</v>
      </c>
      <c r="E336" s="195" t="s">
        <v>1</v>
      </c>
      <c r="F336" s="196" t="s">
        <v>808</v>
      </c>
      <c r="H336" s="197">
        <v>11</v>
      </c>
      <c r="I336" s="198"/>
      <c r="L336" s="194"/>
      <c r="M336" s="199"/>
      <c r="N336" s="200"/>
      <c r="O336" s="200"/>
      <c r="P336" s="200"/>
      <c r="Q336" s="200"/>
      <c r="R336" s="200"/>
      <c r="S336" s="200"/>
      <c r="T336" s="201"/>
      <c r="AT336" s="195" t="s">
        <v>160</v>
      </c>
      <c r="AU336" s="195" t="s">
        <v>83</v>
      </c>
      <c r="AV336" s="12" t="s">
        <v>83</v>
      </c>
      <c r="AW336" s="12" t="s">
        <v>30</v>
      </c>
      <c r="AX336" s="12" t="s">
        <v>73</v>
      </c>
      <c r="AY336" s="195" t="s">
        <v>149</v>
      </c>
    </row>
    <row r="337" s="12" customFormat="1">
      <c r="B337" s="194"/>
      <c r="D337" s="191" t="s">
        <v>160</v>
      </c>
      <c r="E337" s="195" t="s">
        <v>1</v>
      </c>
      <c r="F337" s="196" t="s">
        <v>809</v>
      </c>
      <c r="H337" s="197">
        <v>1</v>
      </c>
      <c r="I337" s="198"/>
      <c r="L337" s="194"/>
      <c r="M337" s="199"/>
      <c r="N337" s="200"/>
      <c r="O337" s="200"/>
      <c r="P337" s="200"/>
      <c r="Q337" s="200"/>
      <c r="R337" s="200"/>
      <c r="S337" s="200"/>
      <c r="T337" s="201"/>
      <c r="AT337" s="195" t="s">
        <v>160</v>
      </c>
      <c r="AU337" s="195" t="s">
        <v>83</v>
      </c>
      <c r="AV337" s="12" t="s">
        <v>83</v>
      </c>
      <c r="AW337" s="12" t="s">
        <v>30</v>
      </c>
      <c r="AX337" s="12" t="s">
        <v>73</v>
      </c>
      <c r="AY337" s="195" t="s">
        <v>149</v>
      </c>
    </row>
    <row r="338" s="13" customFormat="1">
      <c r="B338" s="202"/>
      <c r="D338" s="191" t="s">
        <v>160</v>
      </c>
      <c r="E338" s="203" t="s">
        <v>1</v>
      </c>
      <c r="F338" s="204" t="s">
        <v>187</v>
      </c>
      <c r="H338" s="205">
        <v>12</v>
      </c>
      <c r="I338" s="206"/>
      <c r="L338" s="202"/>
      <c r="M338" s="207"/>
      <c r="N338" s="208"/>
      <c r="O338" s="208"/>
      <c r="P338" s="208"/>
      <c r="Q338" s="208"/>
      <c r="R338" s="208"/>
      <c r="S338" s="208"/>
      <c r="T338" s="209"/>
      <c r="AT338" s="203" t="s">
        <v>160</v>
      </c>
      <c r="AU338" s="203" t="s">
        <v>83</v>
      </c>
      <c r="AV338" s="13" t="s">
        <v>156</v>
      </c>
      <c r="AW338" s="13" t="s">
        <v>30</v>
      </c>
      <c r="AX338" s="13" t="s">
        <v>81</v>
      </c>
      <c r="AY338" s="203" t="s">
        <v>149</v>
      </c>
    </row>
    <row r="339" s="1" customFormat="1" ht="16.5" customHeight="1">
      <c r="B339" s="177"/>
      <c r="C339" s="211" t="s">
        <v>810</v>
      </c>
      <c r="D339" s="211" t="s">
        <v>223</v>
      </c>
      <c r="E339" s="212" t="s">
        <v>811</v>
      </c>
      <c r="F339" s="213" t="s">
        <v>812</v>
      </c>
      <c r="G339" s="214" t="s">
        <v>334</v>
      </c>
      <c r="H339" s="215">
        <v>12</v>
      </c>
      <c r="I339" s="216"/>
      <c r="J339" s="217">
        <f>ROUND(I339*H339,2)</f>
        <v>0</v>
      </c>
      <c r="K339" s="213" t="s">
        <v>531</v>
      </c>
      <c r="L339" s="218"/>
      <c r="M339" s="219" t="s">
        <v>1</v>
      </c>
      <c r="N339" s="220" t="s">
        <v>38</v>
      </c>
      <c r="O339" s="73"/>
      <c r="P339" s="187">
        <f>O339*H339</f>
        <v>0</v>
      </c>
      <c r="Q339" s="187">
        <v>1.8700000000000001</v>
      </c>
      <c r="R339" s="187">
        <f>Q339*H339</f>
        <v>22.440000000000001</v>
      </c>
      <c r="S339" s="187">
        <v>0</v>
      </c>
      <c r="T339" s="188">
        <f>S339*H339</f>
        <v>0</v>
      </c>
      <c r="AR339" s="189" t="s">
        <v>199</v>
      </c>
      <c r="AT339" s="189" t="s">
        <v>223</v>
      </c>
      <c r="AU339" s="189" t="s">
        <v>83</v>
      </c>
      <c r="AY339" s="18" t="s">
        <v>149</v>
      </c>
      <c r="BE339" s="190">
        <f>IF(N339="základní",J339,0)</f>
        <v>0</v>
      </c>
      <c r="BF339" s="190">
        <f>IF(N339="snížená",J339,0)</f>
        <v>0</v>
      </c>
      <c r="BG339" s="190">
        <f>IF(N339="zákl. přenesená",J339,0)</f>
        <v>0</v>
      </c>
      <c r="BH339" s="190">
        <f>IF(N339="sníž. přenesená",J339,0)</f>
        <v>0</v>
      </c>
      <c r="BI339" s="190">
        <f>IF(N339="nulová",J339,0)</f>
        <v>0</v>
      </c>
      <c r="BJ339" s="18" t="s">
        <v>81</v>
      </c>
      <c r="BK339" s="190">
        <f>ROUND(I339*H339,2)</f>
        <v>0</v>
      </c>
      <c r="BL339" s="18" t="s">
        <v>156</v>
      </c>
      <c r="BM339" s="189" t="s">
        <v>813</v>
      </c>
    </row>
    <row r="340" s="12" customFormat="1">
      <c r="B340" s="194"/>
      <c r="D340" s="191" t="s">
        <v>160</v>
      </c>
      <c r="E340" s="195" t="s">
        <v>1</v>
      </c>
      <c r="F340" s="196" t="s">
        <v>799</v>
      </c>
      <c r="H340" s="197">
        <v>12</v>
      </c>
      <c r="I340" s="198"/>
      <c r="L340" s="194"/>
      <c r="M340" s="199"/>
      <c r="N340" s="200"/>
      <c r="O340" s="200"/>
      <c r="P340" s="200"/>
      <c r="Q340" s="200"/>
      <c r="R340" s="200"/>
      <c r="S340" s="200"/>
      <c r="T340" s="201"/>
      <c r="AT340" s="195" t="s">
        <v>160</v>
      </c>
      <c r="AU340" s="195" t="s">
        <v>83</v>
      </c>
      <c r="AV340" s="12" t="s">
        <v>83</v>
      </c>
      <c r="AW340" s="12" t="s">
        <v>30</v>
      </c>
      <c r="AX340" s="12" t="s">
        <v>81</v>
      </c>
      <c r="AY340" s="195" t="s">
        <v>149</v>
      </c>
    </row>
    <row r="341" s="1" customFormat="1" ht="24" customHeight="1">
      <c r="B341" s="177"/>
      <c r="C341" s="178" t="s">
        <v>814</v>
      </c>
      <c r="D341" s="178" t="s">
        <v>151</v>
      </c>
      <c r="E341" s="179" t="s">
        <v>815</v>
      </c>
      <c r="F341" s="180" t="s">
        <v>816</v>
      </c>
      <c r="G341" s="181" t="s">
        <v>334</v>
      </c>
      <c r="H341" s="182">
        <v>12</v>
      </c>
      <c r="I341" s="183"/>
      <c r="J341" s="184">
        <f>ROUND(I341*H341,2)</f>
        <v>0</v>
      </c>
      <c r="K341" s="180" t="s">
        <v>531</v>
      </c>
      <c r="L341" s="37"/>
      <c r="M341" s="185" t="s">
        <v>1</v>
      </c>
      <c r="N341" s="186" t="s">
        <v>38</v>
      </c>
      <c r="O341" s="73"/>
      <c r="P341" s="187">
        <f>O341*H341</f>
        <v>0</v>
      </c>
      <c r="Q341" s="187">
        <v>0.21734000000000001</v>
      </c>
      <c r="R341" s="187">
        <f>Q341*H341</f>
        <v>2.6080800000000002</v>
      </c>
      <c r="S341" s="187">
        <v>0</v>
      </c>
      <c r="T341" s="188">
        <f>S341*H341</f>
        <v>0</v>
      </c>
      <c r="AR341" s="189" t="s">
        <v>156</v>
      </c>
      <c r="AT341" s="189" t="s">
        <v>151</v>
      </c>
      <c r="AU341" s="189" t="s">
        <v>83</v>
      </c>
      <c r="AY341" s="18" t="s">
        <v>149</v>
      </c>
      <c r="BE341" s="190">
        <f>IF(N341="základní",J341,0)</f>
        <v>0</v>
      </c>
      <c r="BF341" s="190">
        <f>IF(N341="snížená",J341,0)</f>
        <v>0</v>
      </c>
      <c r="BG341" s="190">
        <f>IF(N341="zákl. přenesená",J341,0)</f>
        <v>0</v>
      </c>
      <c r="BH341" s="190">
        <f>IF(N341="sníž. přenesená",J341,0)</f>
        <v>0</v>
      </c>
      <c r="BI341" s="190">
        <f>IF(N341="nulová",J341,0)</f>
        <v>0</v>
      </c>
      <c r="BJ341" s="18" t="s">
        <v>81</v>
      </c>
      <c r="BK341" s="190">
        <f>ROUND(I341*H341,2)</f>
        <v>0</v>
      </c>
      <c r="BL341" s="18" t="s">
        <v>156</v>
      </c>
      <c r="BM341" s="189" t="s">
        <v>817</v>
      </c>
    </row>
    <row r="342" s="12" customFormat="1">
      <c r="B342" s="194"/>
      <c r="D342" s="191" t="s">
        <v>160</v>
      </c>
      <c r="E342" s="195" t="s">
        <v>1</v>
      </c>
      <c r="F342" s="196" t="s">
        <v>799</v>
      </c>
      <c r="H342" s="197">
        <v>12</v>
      </c>
      <c r="I342" s="198"/>
      <c r="L342" s="194"/>
      <c r="M342" s="199"/>
      <c r="N342" s="200"/>
      <c r="O342" s="200"/>
      <c r="P342" s="200"/>
      <c r="Q342" s="200"/>
      <c r="R342" s="200"/>
      <c r="S342" s="200"/>
      <c r="T342" s="201"/>
      <c r="AT342" s="195" t="s">
        <v>160</v>
      </c>
      <c r="AU342" s="195" t="s">
        <v>83</v>
      </c>
      <c r="AV342" s="12" t="s">
        <v>83</v>
      </c>
      <c r="AW342" s="12" t="s">
        <v>30</v>
      </c>
      <c r="AX342" s="12" t="s">
        <v>81</v>
      </c>
      <c r="AY342" s="195" t="s">
        <v>149</v>
      </c>
    </row>
    <row r="343" s="1" customFormat="1" ht="24" customHeight="1">
      <c r="B343" s="177"/>
      <c r="C343" s="211" t="s">
        <v>818</v>
      </c>
      <c r="D343" s="211" t="s">
        <v>223</v>
      </c>
      <c r="E343" s="212" t="s">
        <v>819</v>
      </c>
      <c r="F343" s="213" t="s">
        <v>820</v>
      </c>
      <c r="G343" s="214" t="s">
        <v>334</v>
      </c>
      <c r="H343" s="215">
        <v>12</v>
      </c>
      <c r="I343" s="216"/>
      <c r="J343" s="217">
        <f>ROUND(I343*H343,2)</f>
        <v>0</v>
      </c>
      <c r="K343" s="213" t="s">
        <v>531</v>
      </c>
      <c r="L343" s="218"/>
      <c r="M343" s="219" t="s">
        <v>1</v>
      </c>
      <c r="N343" s="220" t="s">
        <v>38</v>
      </c>
      <c r="O343" s="73"/>
      <c r="P343" s="187">
        <f>O343*H343</f>
        <v>0</v>
      </c>
      <c r="Q343" s="187">
        <v>0.16500000000000001</v>
      </c>
      <c r="R343" s="187">
        <f>Q343*H343</f>
        <v>1.98</v>
      </c>
      <c r="S343" s="187">
        <v>0</v>
      </c>
      <c r="T343" s="188">
        <f>S343*H343</f>
        <v>0</v>
      </c>
      <c r="AR343" s="189" t="s">
        <v>199</v>
      </c>
      <c r="AT343" s="189" t="s">
        <v>223</v>
      </c>
      <c r="AU343" s="189" t="s">
        <v>83</v>
      </c>
      <c r="AY343" s="18" t="s">
        <v>149</v>
      </c>
      <c r="BE343" s="190">
        <f>IF(N343="základní",J343,0)</f>
        <v>0</v>
      </c>
      <c r="BF343" s="190">
        <f>IF(N343="snížená",J343,0)</f>
        <v>0</v>
      </c>
      <c r="BG343" s="190">
        <f>IF(N343="zákl. přenesená",J343,0)</f>
        <v>0</v>
      </c>
      <c r="BH343" s="190">
        <f>IF(N343="sníž. přenesená",J343,0)</f>
        <v>0</v>
      </c>
      <c r="BI343" s="190">
        <f>IF(N343="nulová",J343,0)</f>
        <v>0</v>
      </c>
      <c r="BJ343" s="18" t="s">
        <v>81</v>
      </c>
      <c r="BK343" s="190">
        <f>ROUND(I343*H343,2)</f>
        <v>0</v>
      </c>
      <c r="BL343" s="18" t="s">
        <v>156</v>
      </c>
      <c r="BM343" s="189" t="s">
        <v>821</v>
      </c>
    </row>
    <row r="344" s="12" customFormat="1">
      <c r="B344" s="194"/>
      <c r="D344" s="191" t="s">
        <v>160</v>
      </c>
      <c r="E344" s="195" t="s">
        <v>1</v>
      </c>
      <c r="F344" s="196" t="s">
        <v>799</v>
      </c>
      <c r="H344" s="197">
        <v>12</v>
      </c>
      <c r="I344" s="198"/>
      <c r="L344" s="194"/>
      <c r="M344" s="199"/>
      <c r="N344" s="200"/>
      <c r="O344" s="200"/>
      <c r="P344" s="200"/>
      <c r="Q344" s="200"/>
      <c r="R344" s="200"/>
      <c r="S344" s="200"/>
      <c r="T344" s="201"/>
      <c r="AT344" s="195" t="s">
        <v>160</v>
      </c>
      <c r="AU344" s="195" t="s">
        <v>83</v>
      </c>
      <c r="AV344" s="12" t="s">
        <v>83</v>
      </c>
      <c r="AW344" s="12" t="s">
        <v>30</v>
      </c>
      <c r="AX344" s="12" t="s">
        <v>81</v>
      </c>
      <c r="AY344" s="195" t="s">
        <v>149</v>
      </c>
    </row>
    <row r="345" s="1" customFormat="1" ht="16.5" customHeight="1">
      <c r="B345" s="177"/>
      <c r="C345" s="178" t="s">
        <v>822</v>
      </c>
      <c r="D345" s="178" t="s">
        <v>151</v>
      </c>
      <c r="E345" s="179" t="s">
        <v>823</v>
      </c>
      <c r="F345" s="180" t="s">
        <v>824</v>
      </c>
      <c r="G345" s="181" t="s">
        <v>281</v>
      </c>
      <c r="H345" s="182">
        <v>406.35000000000002</v>
      </c>
      <c r="I345" s="183"/>
      <c r="J345" s="184">
        <f>ROUND(I345*H345,2)</f>
        <v>0</v>
      </c>
      <c r="K345" s="180" t="s">
        <v>531</v>
      </c>
      <c r="L345" s="37"/>
      <c r="M345" s="185" t="s">
        <v>1</v>
      </c>
      <c r="N345" s="186" t="s">
        <v>38</v>
      </c>
      <c r="O345" s="73"/>
      <c r="P345" s="187">
        <f>O345*H345</f>
        <v>0</v>
      </c>
      <c r="Q345" s="187">
        <v>0.00012999999999999999</v>
      </c>
      <c r="R345" s="187">
        <f>Q345*H345</f>
        <v>0.052825499999999997</v>
      </c>
      <c r="S345" s="187">
        <v>0</v>
      </c>
      <c r="T345" s="188">
        <f>S345*H345</f>
        <v>0</v>
      </c>
      <c r="AR345" s="189" t="s">
        <v>156</v>
      </c>
      <c r="AT345" s="189" t="s">
        <v>151</v>
      </c>
      <c r="AU345" s="189" t="s">
        <v>83</v>
      </c>
      <c r="AY345" s="18" t="s">
        <v>149</v>
      </c>
      <c r="BE345" s="190">
        <f>IF(N345="základní",J345,0)</f>
        <v>0</v>
      </c>
      <c r="BF345" s="190">
        <f>IF(N345="snížená",J345,0)</f>
        <v>0</v>
      </c>
      <c r="BG345" s="190">
        <f>IF(N345="zákl. přenesená",J345,0)</f>
        <v>0</v>
      </c>
      <c r="BH345" s="190">
        <f>IF(N345="sníž. přenesená",J345,0)</f>
        <v>0</v>
      </c>
      <c r="BI345" s="190">
        <f>IF(N345="nulová",J345,0)</f>
        <v>0</v>
      </c>
      <c r="BJ345" s="18" t="s">
        <v>81</v>
      </c>
      <c r="BK345" s="190">
        <f>ROUND(I345*H345,2)</f>
        <v>0</v>
      </c>
      <c r="BL345" s="18" t="s">
        <v>156</v>
      </c>
      <c r="BM345" s="189" t="s">
        <v>825</v>
      </c>
    </row>
    <row r="346" s="12" customFormat="1">
      <c r="B346" s="194"/>
      <c r="D346" s="191" t="s">
        <v>160</v>
      </c>
      <c r="E346" s="195" t="s">
        <v>1</v>
      </c>
      <c r="F346" s="196" t="s">
        <v>737</v>
      </c>
      <c r="H346" s="197">
        <v>395.85000000000002</v>
      </c>
      <c r="I346" s="198"/>
      <c r="L346" s="194"/>
      <c r="M346" s="199"/>
      <c r="N346" s="200"/>
      <c r="O346" s="200"/>
      <c r="P346" s="200"/>
      <c r="Q346" s="200"/>
      <c r="R346" s="200"/>
      <c r="S346" s="200"/>
      <c r="T346" s="201"/>
      <c r="AT346" s="195" t="s">
        <v>160</v>
      </c>
      <c r="AU346" s="195" t="s">
        <v>83</v>
      </c>
      <c r="AV346" s="12" t="s">
        <v>83</v>
      </c>
      <c r="AW346" s="12" t="s">
        <v>30</v>
      </c>
      <c r="AX346" s="12" t="s">
        <v>73</v>
      </c>
      <c r="AY346" s="195" t="s">
        <v>149</v>
      </c>
    </row>
    <row r="347" s="12" customFormat="1">
      <c r="B347" s="194"/>
      <c r="D347" s="191" t="s">
        <v>160</v>
      </c>
      <c r="E347" s="195" t="s">
        <v>1</v>
      </c>
      <c r="F347" s="196" t="s">
        <v>729</v>
      </c>
      <c r="H347" s="197">
        <v>10.5</v>
      </c>
      <c r="I347" s="198"/>
      <c r="L347" s="194"/>
      <c r="M347" s="199"/>
      <c r="N347" s="200"/>
      <c r="O347" s="200"/>
      <c r="P347" s="200"/>
      <c r="Q347" s="200"/>
      <c r="R347" s="200"/>
      <c r="S347" s="200"/>
      <c r="T347" s="201"/>
      <c r="AT347" s="195" t="s">
        <v>160</v>
      </c>
      <c r="AU347" s="195" t="s">
        <v>83</v>
      </c>
      <c r="AV347" s="12" t="s">
        <v>83</v>
      </c>
      <c r="AW347" s="12" t="s">
        <v>30</v>
      </c>
      <c r="AX347" s="12" t="s">
        <v>73</v>
      </c>
      <c r="AY347" s="195" t="s">
        <v>149</v>
      </c>
    </row>
    <row r="348" s="13" customFormat="1">
      <c r="B348" s="202"/>
      <c r="D348" s="191" t="s">
        <v>160</v>
      </c>
      <c r="E348" s="203" t="s">
        <v>1</v>
      </c>
      <c r="F348" s="204" t="s">
        <v>187</v>
      </c>
      <c r="H348" s="205">
        <v>406.35000000000002</v>
      </c>
      <c r="I348" s="206"/>
      <c r="L348" s="202"/>
      <c r="M348" s="207"/>
      <c r="N348" s="208"/>
      <c r="O348" s="208"/>
      <c r="P348" s="208"/>
      <c r="Q348" s="208"/>
      <c r="R348" s="208"/>
      <c r="S348" s="208"/>
      <c r="T348" s="209"/>
      <c r="AT348" s="203" t="s">
        <v>160</v>
      </c>
      <c r="AU348" s="203" t="s">
        <v>83</v>
      </c>
      <c r="AV348" s="13" t="s">
        <v>156</v>
      </c>
      <c r="AW348" s="13" t="s">
        <v>30</v>
      </c>
      <c r="AX348" s="13" t="s">
        <v>81</v>
      </c>
      <c r="AY348" s="203" t="s">
        <v>149</v>
      </c>
    </row>
    <row r="349" s="11" customFormat="1" ht="22.8" customHeight="1">
      <c r="B349" s="164"/>
      <c r="D349" s="165" t="s">
        <v>72</v>
      </c>
      <c r="E349" s="175" t="s">
        <v>204</v>
      </c>
      <c r="F349" s="175" t="s">
        <v>330</v>
      </c>
      <c r="I349" s="167"/>
      <c r="J349" s="176">
        <f>BK349</f>
        <v>0</v>
      </c>
      <c r="L349" s="164"/>
      <c r="M349" s="169"/>
      <c r="N349" s="170"/>
      <c r="O349" s="170"/>
      <c r="P349" s="171">
        <f>SUM(P350:P353)</f>
        <v>0</v>
      </c>
      <c r="Q349" s="170"/>
      <c r="R349" s="171">
        <f>SUM(R350:R353)</f>
        <v>0.010989000000000001</v>
      </c>
      <c r="S349" s="170"/>
      <c r="T349" s="172">
        <f>SUM(T350:T353)</f>
        <v>0</v>
      </c>
      <c r="AR349" s="165" t="s">
        <v>81</v>
      </c>
      <c r="AT349" s="173" t="s">
        <v>72</v>
      </c>
      <c r="AU349" s="173" t="s">
        <v>81</v>
      </c>
      <c r="AY349" s="165" t="s">
        <v>149</v>
      </c>
      <c r="BK349" s="174">
        <f>SUM(BK350:BK353)</f>
        <v>0</v>
      </c>
    </row>
    <row r="350" s="1" customFormat="1" ht="48" customHeight="1">
      <c r="B350" s="177"/>
      <c r="C350" s="178" t="s">
        <v>826</v>
      </c>
      <c r="D350" s="178" t="s">
        <v>151</v>
      </c>
      <c r="E350" s="179" t="s">
        <v>827</v>
      </c>
      <c r="F350" s="180" t="s">
        <v>828</v>
      </c>
      <c r="G350" s="181" t="s">
        <v>281</v>
      </c>
      <c r="H350" s="182">
        <v>122.09999999999999</v>
      </c>
      <c r="I350" s="183"/>
      <c r="J350" s="184">
        <f>ROUND(I350*H350,2)</f>
        <v>0</v>
      </c>
      <c r="K350" s="180" t="s">
        <v>531</v>
      </c>
      <c r="L350" s="37"/>
      <c r="M350" s="185" t="s">
        <v>1</v>
      </c>
      <c r="N350" s="186" t="s">
        <v>38</v>
      </c>
      <c r="O350" s="73"/>
      <c r="P350" s="187">
        <f>O350*H350</f>
        <v>0</v>
      </c>
      <c r="Q350" s="187">
        <v>9.0000000000000006E-05</v>
      </c>
      <c r="R350" s="187">
        <f>Q350*H350</f>
        <v>0.010989000000000001</v>
      </c>
      <c r="S350" s="187">
        <v>0</v>
      </c>
      <c r="T350" s="188">
        <f>S350*H350</f>
        <v>0</v>
      </c>
      <c r="AR350" s="189" t="s">
        <v>156</v>
      </c>
      <c r="AT350" s="189" t="s">
        <v>151</v>
      </c>
      <c r="AU350" s="189" t="s">
        <v>83</v>
      </c>
      <c r="AY350" s="18" t="s">
        <v>149</v>
      </c>
      <c r="BE350" s="190">
        <f>IF(N350="základní",J350,0)</f>
        <v>0</v>
      </c>
      <c r="BF350" s="190">
        <f>IF(N350="snížená",J350,0)</f>
        <v>0</v>
      </c>
      <c r="BG350" s="190">
        <f>IF(N350="zákl. přenesená",J350,0)</f>
        <v>0</v>
      </c>
      <c r="BH350" s="190">
        <f>IF(N350="sníž. přenesená",J350,0)</f>
        <v>0</v>
      </c>
      <c r="BI350" s="190">
        <f>IF(N350="nulová",J350,0)</f>
        <v>0</v>
      </c>
      <c r="BJ350" s="18" t="s">
        <v>81</v>
      </c>
      <c r="BK350" s="190">
        <f>ROUND(I350*H350,2)</f>
        <v>0</v>
      </c>
      <c r="BL350" s="18" t="s">
        <v>156</v>
      </c>
      <c r="BM350" s="189" t="s">
        <v>829</v>
      </c>
    </row>
    <row r="351" s="12" customFormat="1">
      <c r="B351" s="194"/>
      <c r="D351" s="191" t="s">
        <v>160</v>
      </c>
      <c r="E351" s="195" t="s">
        <v>1</v>
      </c>
      <c r="F351" s="196" t="s">
        <v>830</v>
      </c>
      <c r="H351" s="197">
        <v>122.09999999999999</v>
      </c>
      <c r="I351" s="198"/>
      <c r="L351" s="194"/>
      <c r="M351" s="199"/>
      <c r="N351" s="200"/>
      <c r="O351" s="200"/>
      <c r="P351" s="200"/>
      <c r="Q351" s="200"/>
      <c r="R351" s="200"/>
      <c r="S351" s="200"/>
      <c r="T351" s="201"/>
      <c r="AT351" s="195" t="s">
        <v>160</v>
      </c>
      <c r="AU351" s="195" t="s">
        <v>83</v>
      </c>
      <c r="AV351" s="12" t="s">
        <v>83</v>
      </c>
      <c r="AW351" s="12" t="s">
        <v>30</v>
      </c>
      <c r="AX351" s="12" t="s">
        <v>81</v>
      </c>
      <c r="AY351" s="195" t="s">
        <v>149</v>
      </c>
    </row>
    <row r="352" s="1" customFormat="1" ht="24" customHeight="1">
      <c r="B352" s="177"/>
      <c r="C352" s="178" t="s">
        <v>831</v>
      </c>
      <c r="D352" s="178" t="s">
        <v>151</v>
      </c>
      <c r="E352" s="179" t="s">
        <v>832</v>
      </c>
      <c r="F352" s="180" t="s">
        <v>833</v>
      </c>
      <c r="G352" s="181" t="s">
        <v>281</v>
      </c>
      <c r="H352" s="182">
        <v>122.09999999999999</v>
      </c>
      <c r="I352" s="183"/>
      <c r="J352" s="184">
        <f>ROUND(I352*H352,2)</f>
        <v>0</v>
      </c>
      <c r="K352" s="180" t="s">
        <v>531</v>
      </c>
      <c r="L352" s="37"/>
      <c r="M352" s="185" t="s">
        <v>1</v>
      </c>
      <c r="N352" s="186" t="s">
        <v>38</v>
      </c>
      <c r="O352" s="73"/>
      <c r="P352" s="187">
        <f>O352*H352</f>
        <v>0</v>
      </c>
      <c r="Q352" s="187">
        <v>0</v>
      </c>
      <c r="R352" s="187">
        <f>Q352*H352</f>
        <v>0</v>
      </c>
      <c r="S352" s="187">
        <v>0</v>
      </c>
      <c r="T352" s="188">
        <f>S352*H352</f>
        <v>0</v>
      </c>
      <c r="AR352" s="189" t="s">
        <v>156</v>
      </c>
      <c r="AT352" s="189" t="s">
        <v>151</v>
      </c>
      <c r="AU352" s="189" t="s">
        <v>83</v>
      </c>
      <c r="AY352" s="18" t="s">
        <v>149</v>
      </c>
      <c r="BE352" s="190">
        <f>IF(N352="základní",J352,0)</f>
        <v>0</v>
      </c>
      <c r="BF352" s="190">
        <f>IF(N352="snížená",J352,0)</f>
        <v>0</v>
      </c>
      <c r="BG352" s="190">
        <f>IF(N352="zákl. přenesená",J352,0)</f>
        <v>0</v>
      </c>
      <c r="BH352" s="190">
        <f>IF(N352="sníž. přenesená",J352,0)</f>
        <v>0</v>
      </c>
      <c r="BI352" s="190">
        <f>IF(N352="nulová",J352,0)</f>
        <v>0</v>
      </c>
      <c r="BJ352" s="18" t="s">
        <v>81</v>
      </c>
      <c r="BK352" s="190">
        <f>ROUND(I352*H352,2)</f>
        <v>0</v>
      </c>
      <c r="BL352" s="18" t="s">
        <v>156</v>
      </c>
      <c r="BM352" s="189" t="s">
        <v>834</v>
      </c>
    </row>
    <row r="353" s="12" customFormat="1">
      <c r="B353" s="194"/>
      <c r="D353" s="191" t="s">
        <v>160</v>
      </c>
      <c r="E353" s="195" t="s">
        <v>1</v>
      </c>
      <c r="F353" s="196" t="s">
        <v>830</v>
      </c>
      <c r="H353" s="197">
        <v>122.09999999999999</v>
      </c>
      <c r="I353" s="198"/>
      <c r="L353" s="194"/>
      <c r="M353" s="199"/>
      <c r="N353" s="200"/>
      <c r="O353" s="200"/>
      <c r="P353" s="200"/>
      <c r="Q353" s="200"/>
      <c r="R353" s="200"/>
      <c r="S353" s="200"/>
      <c r="T353" s="201"/>
      <c r="AT353" s="195" t="s">
        <v>160</v>
      </c>
      <c r="AU353" s="195" t="s">
        <v>83</v>
      </c>
      <c r="AV353" s="12" t="s">
        <v>83</v>
      </c>
      <c r="AW353" s="12" t="s">
        <v>30</v>
      </c>
      <c r="AX353" s="12" t="s">
        <v>81</v>
      </c>
      <c r="AY353" s="195" t="s">
        <v>149</v>
      </c>
    </row>
    <row r="354" s="11" customFormat="1" ht="22.8" customHeight="1">
      <c r="B354" s="164"/>
      <c r="D354" s="165" t="s">
        <v>72</v>
      </c>
      <c r="E354" s="175" t="s">
        <v>427</v>
      </c>
      <c r="F354" s="175" t="s">
        <v>428</v>
      </c>
      <c r="I354" s="167"/>
      <c r="J354" s="176">
        <f>BK354</f>
        <v>0</v>
      </c>
      <c r="L354" s="164"/>
      <c r="M354" s="169"/>
      <c r="N354" s="170"/>
      <c r="O354" s="170"/>
      <c r="P354" s="171">
        <f>SUM(P355:P372)</f>
        <v>0</v>
      </c>
      <c r="Q354" s="170"/>
      <c r="R354" s="171">
        <f>SUM(R355:R372)</f>
        <v>0</v>
      </c>
      <c r="S354" s="170"/>
      <c r="T354" s="172">
        <f>SUM(T355:T372)</f>
        <v>0</v>
      </c>
      <c r="AR354" s="165" t="s">
        <v>81</v>
      </c>
      <c r="AT354" s="173" t="s">
        <v>72</v>
      </c>
      <c r="AU354" s="173" t="s">
        <v>81</v>
      </c>
      <c r="AY354" s="165" t="s">
        <v>149</v>
      </c>
      <c r="BK354" s="174">
        <f>SUM(BK355:BK372)</f>
        <v>0</v>
      </c>
    </row>
    <row r="355" s="1" customFormat="1" ht="36" customHeight="1">
      <c r="B355" s="177"/>
      <c r="C355" s="178" t="s">
        <v>835</v>
      </c>
      <c r="D355" s="178" t="s">
        <v>151</v>
      </c>
      <c r="E355" s="179" t="s">
        <v>430</v>
      </c>
      <c r="F355" s="180" t="s">
        <v>431</v>
      </c>
      <c r="G355" s="181" t="s">
        <v>226</v>
      </c>
      <c r="H355" s="182">
        <v>46.725000000000001</v>
      </c>
      <c r="I355" s="183"/>
      <c r="J355" s="184">
        <f>ROUND(I355*H355,2)</f>
        <v>0</v>
      </c>
      <c r="K355" s="180" t="s">
        <v>531</v>
      </c>
      <c r="L355" s="37"/>
      <c r="M355" s="185" t="s">
        <v>1</v>
      </c>
      <c r="N355" s="186" t="s">
        <v>38</v>
      </c>
      <c r="O355" s="73"/>
      <c r="P355" s="187">
        <f>O355*H355</f>
        <v>0</v>
      </c>
      <c r="Q355" s="187">
        <v>0</v>
      </c>
      <c r="R355" s="187">
        <f>Q355*H355</f>
        <v>0</v>
      </c>
      <c r="S355" s="187">
        <v>0</v>
      </c>
      <c r="T355" s="188">
        <f>S355*H355</f>
        <v>0</v>
      </c>
      <c r="AR355" s="189" t="s">
        <v>156</v>
      </c>
      <c r="AT355" s="189" t="s">
        <v>151</v>
      </c>
      <c r="AU355" s="189" t="s">
        <v>83</v>
      </c>
      <c r="AY355" s="18" t="s">
        <v>149</v>
      </c>
      <c r="BE355" s="190">
        <f>IF(N355="základní",J355,0)</f>
        <v>0</v>
      </c>
      <c r="BF355" s="190">
        <f>IF(N355="snížená",J355,0)</f>
        <v>0</v>
      </c>
      <c r="BG355" s="190">
        <f>IF(N355="zákl. přenesená",J355,0)</f>
        <v>0</v>
      </c>
      <c r="BH355" s="190">
        <f>IF(N355="sníž. přenesená",J355,0)</f>
        <v>0</v>
      </c>
      <c r="BI355" s="190">
        <f>IF(N355="nulová",J355,0)</f>
        <v>0</v>
      </c>
      <c r="BJ355" s="18" t="s">
        <v>81</v>
      </c>
      <c r="BK355" s="190">
        <f>ROUND(I355*H355,2)</f>
        <v>0</v>
      </c>
      <c r="BL355" s="18" t="s">
        <v>156</v>
      </c>
      <c r="BM355" s="189" t="s">
        <v>836</v>
      </c>
    </row>
    <row r="356" s="12" customFormat="1">
      <c r="B356" s="194"/>
      <c r="D356" s="191" t="s">
        <v>160</v>
      </c>
      <c r="E356" s="195" t="s">
        <v>1</v>
      </c>
      <c r="F356" s="196" t="s">
        <v>837</v>
      </c>
      <c r="H356" s="197">
        <v>46.725000000000001</v>
      </c>
      <c r="I356" s="198"/>
      <c r="L356" s="194"/>
      <c r="M356" s="199"/>
      <c r="N356" s="200"/>
      <c r="O356" s="200"/>
      <c r="P356" s="200"/>
      <c r="Q356" s="200"/>
      <c r="R356" s="200"/>
      <c r="S356" s="200"/>
      <c r="T356" s="201"/>
      <c r="AT356" s="195" t="s">
        <v>160</v>
      </c>
      <c r="AU356" s="195" t="s">
        <v>83</v>
      </c>
      <c r="AV356" s="12" t="s">
        <v>83</v>
      </c>
      <c r="AW356" s="12" t="s">
        <v>30</v>
      </c>
      <c r="AX356" s="12" t="s">
        <v>81</v>
      </c>
      <c r="AY356" s="195" t="s">
        <v>149</v>
      </c>
    </row>
    <row r="357" s="1" customFormat="1" ht="36" customHeight="1">
      <c r="B357" s="177"/>
      <c r="C357" s="178" t="s">
        <v>838</v>
      </c>
      <c r="D357" s="178" t="s">
        <v>151</v>
      </c>
      <c r="E357" s="179" t="s">
        <v>436</v>
      </c>
      <c r="F357" s="180" t="s">
        <v>437</v>
      </c>
      <c r="G357" s="181" t="s">
        <v>226</v>
      </c>
      <c r="H357" s="182">
        <v>1822.2750000000001</v>
      </c>
      <c r="I357" s="183"/>
      <c r="J357" s="184">
        <f>ROUND(I357*H357,2)</f>
        <v>0</v>
      </c>
      <c r="K357" s="180" t="s">
        <v>531</v>
      </c>
      <c r="L357" s="37"/>
      <c r="M357" s="185" t="s">
        <v>1</v>
      </c>
      <c r="N357" s="186" t="s">
        <v>38</v>
      </c>
      <c r="O357" s="73"/>
      <c r="P357" s="187">
        <f>O357*H357</f>
        <v>0</v>
      </c>
      <c r="Q357" s="187">
        <v>0</v>
      </c>
      <c r="R357" s="187">
        <f>Q357*H357</f>
        <v>0</v>
      </c>
      <c r="S357" s="187">
        <v>0</v>
      </c>
      <c r="T357" s="188">
        <f>S357*H357</f>
        <v>0</v>
      </c>
      <c r="AR357" s="189" t="s">
        <v>156</v>
      </c>
      <c r="AT357" s="189" t="s">
        <v>151</v>
      </c>
      <c r="AU357" s="189" t="s">
        <v>83</v>
      </c>
      <c r="AY357" s="18" t="s">
        <v>149</v>
      </c>
      <c r="BE357" s="190">
        <f>IF(N357="základní",J357,0)</f>
        <v>0</v>
      </c>
      <c r="BF357" s="190">
        <f>IF(N357="snížená",J357,0)</f>
        <v>0</v>
      </c>
      <c r="BG357" s="190">
        <f>IF(N357="zákl. přenesená",J357,0)</f>
        <v>0</v>
      </c>
      <c r="BH357" s="190">
        <f>IF(N357="sníž. přenesená",J357,0)</f>
        <v>0</v>
      </c>
      <c r="BI357" s="190">
        <f>IF(N357="nulová",J357,0)</f>
        <v>0</v>
      </c>
      <c r="BJ357" s="18" t="s">
        <v>81</v>
      </c>
      <c r="BK357" s="190">
        <f>ROUND(I357*H357,2)</f>
        <v>0</v>
      </c>
      <c r="BL357" s="18" t="s">
        <v>156</v>
      </c>
      <c r="BM357" s="189" t="s">
        <v>839</v>
      </c>
    </row>
    <row r="358" s="12" customFormat="1">
      <c r="B358" s="194"/>
      <c r="D358" s="191" t="s">
        <v>160</v>
      </c>
      <c r="E358" s="195" t="s">
        <v>1</v>
      </c>
      <c r="F358" s="196" t="s">
        <v>840</v>
      </c>
      <c r="H358" s="197">
        <v>1822.2750000000001</v>
      </c>
      <c r="I358" s="198"/>
      <c r="L358" s="194"/>
      <c r="M358" s="199"/>
      <c r="N358" s="200"/>
      <c r="O358" s="200"/>
      <c r="P358" s="200"/>
      <c r="Q358" s="200"/>
      <c r="R358" s="200"/>
      <c r="S358" s="200"/>
      <c r="T358" s="201"/>
      <c r="AT358" s="195" t="s">
        <v>160</v>
      </c>
      <c r="AU358" s="195" t="s">
        <v>83</v>
      </c>
      <c r="AV358" s="12" t="s">
        <v>83</v>
      </c>
      <c r="AW358" s="12" t="s">
        <v>30</v>
      </c>
      <c r="AX358" s="12" t="s">
        <v>81</v>
      </c>
      <c r="AY358" s="195" t="s">
        <v>149</v>
      </c>
    </row>
    <row r="359" s="1" customFormat="1" ht="36" customHeight="1">
      <c r="B359" s="177"/>
      <c r="C359" s="178" t="s">
        <v>841</v>
      </c>
      <c r="D359" s="178" t="s">
        <v>151</v>
      </c>
      <c r="E359" s="179" t="s">
        <v>842</v>
      </c>
      <c r="F359" s="180" t="s">
        <v>843</v>
      </c>
      <c r="G359" s="181" t="s">
        <v>226</v>
      </c>
      <c r="H359" s="182">
        <v>2.3999999999999999</v>
      </c>
      <c r="I359" s="183"/>
      <c r="J359" s="184">
        <f>ROUND(I359*H359,2)</f>
        <v>0</v>
      </c>
      <c r="K359" s="180" t="s">
        <v>531</v>
      </c>
      <c r="L359" s="37"/>
      <c r="M359" s="185" t="s">
        <v>1</v>
      </c>
      <c r="N359" s="186" t="s">
        <v>38</v>
      </c>
      <c r="O359" s="73"/>
      <c r="P359" s="187">
        <f>O359*H359</f>
        <v>0</v>
      </c>
      <c r="Q359" s="187">
        <v>0</v>
      </c>
      <c r="R359" s="187">
        <f>Q359*H359</f>
        <v>0</v>
      </c>
      <c r="S359" s="187">
        <v>0</v>
      </c>
      <c r="T359" s="188">
        <f>S359*H359</f>
        <v>0</v>
      </c>
      <c r="AR359" s="189" t="s">
        <v>156</v>
      </c>
      <c r="AT359" s="189" t="s">
        <v>151</v>
      </c>
      <c r="AU359" s="189" t="s">
        <v>83</v>
      </c>
      <c r="AY359" s="18" t="s">
        <v>149</v>
      </c>
      <c r="BE359" s="190">
        <f>IF(N359="základní",J359,0)</f>
        <v>0</v>
      </c>
      <c r="BF359" s="190">
        <f>IF(N359="snížená",J359,0)</f>
        <v>0</v>
      </c>
      <c r="BG359" s="190">
        <f>IF(N359="zákl. přenesená",J359,0)</f>
        <v>0</v>
      </c>
      <c r="BH359" s="190">
        <f>IF(N359="sníž. přenesená",J359,0)</f>
        <v>0</v>
      </c>
      <c r="BI359" s="190">
        <f>IF(N359="nulová",J359,0)</f>
        <v>0</v>
      </c>
      <c r="BJ359" s="18" t="s">
        <v>81</v>
      </c>
      <c r="BK359" s="190">
        <f>ROUND(I359*H359,2)</f>
        <v>0</v>
      </c>
      <c r="BL359" s="18" t="s">
        <v>156</v>
      </c>
      <c r="BM359" s="189" t="s">
        <v>844</v>
      </c>
    </row>
    <row r="360" s="12" customFormat="1">
      <c r="B360" s="194"/>
      <c r="D360" s="191" t="s">
        <v>160</v>
      </c>
      <c r="E360" s="195" t="s">
        <v>1</v>
      </c>
      <c r="F360" s="196" t="s">
        <v>845</v>
      </c>
      <c r="H360" s="197">
        <v>2.3999999999999999</v>
      </c>
      <c r="I360" s="198"/>
      <c r="L360" s="194"/>
      <c r="M360" s="199"/>
      <c r="N360" s="200"/>
      <c r="O360" s="200"/>
      <c r="P360" s="200"/>
      <c r="Q360" s="200"/>
      <c r="R360" s="200"/>
      <c r="S360" s="200"/>
      <c r="T360" s="201"/>
      <c r="AT360" s="195" t="s">
        <v>160</v>
      </c>
      <c r="AU360" s="195" t="s">
        <v>83</v>
      </c>
      <c r="AV360" s="12" t="s">
        <v>83</v>
      </c>
      <c r="AW360" s="12" t="s">
        <v>30</v>
      </c>
      <c r="AX360" s="12" t="s">
        <v>81</v>
      </c>
      <c r="AY360" s="195" t="s">
        <v>149</v>
      </c>
    </row>
    <row r="361" s="1" customFormat="1" ht="36" customHeight="1">
      <c r="B361" s="177"/>
      <c r="C361" s="178" t="s">
        <v>498</v>
      </c>
      <c r="D361" s="178" t="s">
        <v>151</v>
      </c>
      <c r="E361" s="179" t="s">
        <v>846</v>
      </c>
      <c r="F361" s="180" t="s">
        <v>437</v>
      </c>
      <c r="G361" s="181" t="s">
        <v>226</v>
      </c>
      <c r="H361" s="182">
        <v>93.599999999999994</v>
      </c>
      <c r="I361" s="183"/>
      <c r="J361" s="184">
        <f>ROUND(I361*H361,2)</f>
        <v>0</v>
      </c>
      <c r="K361" s="180" t="s">
        <v>531</v>
      </c>
      <c r="L361" s="37"/>
      <c r="M361" s="185" t="s">
        <v>1</v>
      </c>
      <c r="N361" s="186" t="s">
        <v>38</v>
      </c>
      <c r="O361" s="73"/>
      <c r="P361" s="187">
        <f>O361*H361</f>
        <v>0</v>
      </c>
      <c r="Q361" s="187">
        <v>0</v>
      </c>
      <c r="R361" s="187">
        <f>Q361*H361</f>
        <v>0</v>
      </c>
      <c r="S361" s="187">
        <v>0</v>
      </c>
      <c r="T361" s="188">
        <f>S361*H361</f>
        <v>0</v>
      </c>
      <c r="AR361" s="189" t="s">
        <v>156</v>
      </c>
      <c r="AT361" s="189" t="s">
        <v>151</v>
      </c>
      <c r="AU361" s="189" t="s">
        <v>83</v>
      </c>
      <c r="AY361" s="18" t="s">
        <v>149</v>
      </c>
      <c r="BE361" s="190">
        <f>IF(N361="základní",J361,0)</f>
        <v>0</v>
      </c>
      <c r="BF361" s="190">
        <f>IF(N361="snížená",J361,0)</f>
        <v>0</v>
      </c>
      <c r="BG361" s="190">
        <f>IF(N361="zákl. přenesená",J361,0)</f>
        <v>0</v>
      </c>
      <c r="BH361" s="190">
        <f>IF(N361="sníž. přenesená",J361,0)</f>
        <v>0</v>
      </c>
      <c r="BI361" s="190">
        <f>IF(N361="nulová",J361,0)</f>
        <v>0</v>
      </c>
      <c r="BJ361" s="18" t="s">
        <v>81</v>
      </c>
      <c r="BK361" s="190">
        <f>ROUND(I361*H361,2)</f>
        <v>0</v>
      </c>
      <c r="BL361" s="18" t="s">
        <v>156</v>
      </c>
      <c r="BM361" s="189" t="s">
        <v>847</v>
      </c>
    </row>
    <row r="362" s="12" customFormat="1">
      <c r="B362" s="194"/>
      <c r="D362" s="191" t="s">
        <v>160</v>
      </c>
      <c r="E362" s="195" t="s">
        <v>1</v>
      </c>
      <c r="F362" s="196" t="s">
        <v>848</v>
      </c>
      <c r="H362" s="197">
        <v>93.599999999999994</v>
      </c>
      <c r="I362" s="198"/>
      <c r="L362" s="194"/>
      <c r="M362" s="199"/>
      <c r="N362" s="200"/>
      <c r="O362" s="200"/>
      <c r="P362" s="200"/>
      <c r="Q362" s="200"/>
      <c r="R362" s="200"/>
      <c r="S362" s="200"/>
      <c r="T362" s="201"/>
      <c r="AT362" s="195" t="s">
        <v>160</v>
      </c>
      <c r="AU362" s="195" t="s">
        <v>83</v>
      </c>
      <c r="AV362" s="12" t="s">
        <v>83</v>
      </c>
      <c r="AW362" s="12" t="s">
        <v>30</v>
      </c>
      <c r="AX362" s="12" t="s">
        <v>81</v>
      </c>
      <c r="AY362" s="195" t="s">
        <v>149</v>
      </c>
    </row>
    <row r="363" s="1" customFormat="1" ht="36" customHeight="1">
      <c r="B363" s="177"/>
      <c r="C363" s="178" t="s">
        <v>849</v>
      </c>
      <c r="D363" s="178" t="s">
        <v>151</v>
      </c>
      <c r="E363" s="179" t="s">
        <v>850</v>
      </c>
      <c r="F363" s="180" t="s">
        <v>851</v>
      </c>
      <c r="G363" s="181" t="s">
        <v>226</v>
      </c>
      <c r="H363" s="182">
        <v>19.687000000000001</v>
      </c>
      <c r="I363" s="183"/>
      <c r="J363" s="184">
        <f>ROUND(I363*H363,2)</f>
        <v>0</v>
      </c>
      <c r="K363" s="180" t="s">
        <v>531</v>
      </c>
      <c r="L363" s="37"/>
      <c r="M363" s="185" t="s">
        <v>1</v>
      </c>
      <c r="N363" s="186" t="s">
        <v>38</v>
      </c>
      <c r="O363" s="73"/>
      <c r="P363" s="187">
        <f>O363*H363</f>
        <v>0</v>
      </c>
      <c r="Q363" s="187">
        <v>0</v>
      </c>
      <c r="R363" s="187">
        <f>Q363*H363</f>
        <v>0</v>
      </c>
      <c r="S363" s="187">
        <v>0</v>
      </c>
      <c r="T363" s="188">
        <f>S363*H363</f>
        <v>0</v>
      </c>
      <c r="AR363" s="189" t="s">
        <v>156</v>
      </c>
      <c r="AT363" s="189" t="s">
        <v>151</v>
      </c>
      <c r="AU363" s="189" t="s">
        <v>83</v>
      </c>
      <c r="AY363" s="18" t="s">
        <v>149</v>
      </c>
      <c r="BE363" s="190">
        <f>IF(N363="základní",J363,0)</f>
        <v>0</v>
      </c>
      <c r="BF363" s="190">
        <f>IF(N363="snížená",J363,0)</f>
        <v>0</v>
      </c>
      <c r="BG363" s="190">
        <f>IF(N363="zákl. přenesená",J363,0)</f>
        <v>0</v>
      </c>
      <c r="BH363" s="190">
        <f>IF(N363="sníž. přenesená",J363,0)</f>
        <v>0</v>
      </c>
      <c r="BI363" s="190">
        <f>IF(N363="nulová",J363,0)</f>
        <v>0</v>
      </c>
      <c r="BJ363" s="18" t="s">
        <v>81</v>
      </c>
      <c r="BK363" s="190">
        <f>ROUND(I363*H363,2)</f>
        <v>0</v>
      </c>
      <c r="BL363" s="18" t="s">
        <v>156</v>
      </c>
      <c r="BM363" s="189" t="s">
        <v>852</v>
      </c>
    </row>
    <row r="364" s="12" customFormat="1">
      <c r="B364" s="194"/>
      <c r="D364" s="191" t="s">
        <v>160</v>
      </c>
      <c r="E364" s="195" t="s">
        <v>1</v>
      </c>
      <c r="F364" s="196" t="s">
        <v>853</v>
      </c>
      <c r="H364" s="197">
        <v>19.687000000000001</v>
      </c>
      <c r="I364" s="198"/>
      <c r="L364" s="194"/>
      <c r="M364" s="199"/>
      <c r="N364" s="200"/>
      <c r="O364" s="200"/>
      <c r="P364" s="200"/>
      <c r="Q364" s="200"/>
      <c r="R364" s="200"/>
      <c r="S364" s="200"/>
      <c r="T364" s="201"/>
      <c r="AT364" s="195" t="s">
        <v>160</v>
      </c>
      <c r="AU364" s="195" t="s">
        <v>83</v>
      </c>
      <c r="AV364" s="12" t="s">
        <v>83</v>
      </c>
      <c r="AW364" s="12" t="s">
        <v>30</v>
      </c>
      <c r="AX364" s="12" t="s">
        <v>81</v>
      </c>
      <c r="AY364" s="195" t="s">
        <v>149</v>
      </c>
    </row>
    <row r="365" s="1" customFormat="1" ht="48" customHeight="1">
      <c r="B365" s="177"/>
      <c r="C365" s="178" t="s">
        <v>854</v>
      </c>
      <c r="D365" s="178" t="s">
        <v>151</v>
      </c>
      <c r="E365" s="179" t="s">
        <v>855</v>
      </c>
      <c r="F365" s="180" t="s">
        <v>856</v>
      </c>
      <c r="G365" s="181" t="s">
        <v>226</v>
      </c>
      <c r="H365" s="182">
        <v>767.79300000000001</v>
      </c>
      <c r="I365" s="183"/>
      <c r="J365" s="184">
        <f>ROUND(I365*H365,2)</f>
        <v>0</v>
      </c>
      <c r="K365" s="180" t="s">
        <v>531</v>
      </c>
      <c r="L365" s="37"/>
      <c r="M365" s="185" t="s">
        <v>1</v>
      </c>
      <c r="N365" s="186" t="s">
        <v>38</v>
      </c>
      <c r="O365" s="73"/>
      <c r="P365" s="187">
        <f>O365*H365</f>
        <v>0</v>
      </c>
      <c r="Q365" s="187">
        <v>0</v>
      </c>
      <c r="R365" s="187">
        <f>Q365*H365</f>
        <v>0</v>
      </c>
      <c r="S365" s="187">
        <v>0</v>
      </c>
      <c r="T365" s="188">
        <f>S365*H365</f>
        <v>0</v>
      </c>
      <c r="AR365" s="189" t="s">
        <v>156</v>
      </c>
      <c r="AT365" s="189" t="s">
        <v>151</v>
      </c>
      <c r="AU365" s="189" t="s">
        <v>83</v>
      </c>
      <c r="AY365" s="18" t="s">
        <v>149</v>
      </c>
      <c r="BE365" s="190">
        <f>IF(N365="základní",J365,0)</f>
        <v>0</v>
      </c>
      <c r="BF365" s="190">
        <f>IF(N365="snížená",J365,0)</f>
        <v>0</v>
      </c>
      <c r="BG365" s="190">
        <f>IF(N365="zákl. přenesená",J365,0)</f>
        <v>0</v>
      </c>
      <c r="BH365" s="190">
        <f>IF(N365="sníž. přenesená",J365,0)</f>
        <v>0</v>
      </c>
      <c r="BI365" s="190">
        <f>IF(N365="nulová",J365,0)</f>
        <v>0</v>
      </c>
      <c r="BJ365" s="18" t="s">
        <v>81</v>
      </c>
      <c r="BK365" s="190">
        <f>ROUND(I365*H365,2)</f>
        <v>0</v>
      </c>
      <c r="BL365" s="18" t="s">
        <v>156</v>
      </c>
      <c r="BM365" s="189" t="s">
        <v>857</v>
      </c>
    </row>
    <row r="366" s="12" customFormat="1">
      <c r="B366" s="194"/>
      <c r="D366" s="191" t="s">
        <v>160</v>
      </c>
      <c r="E366" s="195" t="s">
        <v>1</v>
      </c>
      <c r="F366" s="196" t="s">
        <v>858</v>
      </c>
      <c r="H366" s="197">
        <v>767.79300000000001</v>
      </c>
      <c r="I366" s="198"/>
      <c r="L366" s="194"/>
      <c r="M366" s="199"/>
      <c r="N366" s="200"/>
      <c r="O366" s="200"/>
      <c r="P366" s="200"/>
      <c r="Q366" s="200"/>
      <c r="R366" s="200"/>
      <c r="S366" s="200"/>
      <c r="T366" s="201"/>
      <c r="AT366" s="195" t="s">
        <v>160</v>
      </c>
      <c r="AU366" s="195" t="s">
        <v>83</v>
      </c>
      <c r="AV366" s="12" t="s">
        <v>83</v>
      </c>
      <c r="AW366" s="12" t="s">
        <v>30</v>
      </c>
      <c r="AX366" s="12" t="s">
        <v>81</v>
      </c>
      <c r="AY366" s="195" t="s">
        <v>149</v>
      </c>
    </row>
    <row r="367" s="1" customFormat="1" ht="36" customHeight="1">
      <c r="B367" s="177"/>
      <c r="C367" s="178" t="s">
        <v>859</v>
      </c>
      <c r="D367" s="178" t="s">
        <v>151</v>
      </c>
      <c r="E367" s="179" t="s">
        <v>860</v>
      </c>
      <c r="F367" s="180" t="s">
        <v>861</v>
      </c>
      <c r="G367" s="181" t="s">
        <v>226</v>
      </c>
      <c r="H367" s="182">
        <v>2.3999999999999999</v>
      </c>
      <c r="I367" s="183"/>
      <c r="J367" s="184">
        <f>ROUND(I367*H367,2)</f>
        <v>0</v>
      </c>
      <c r="K367" s="180" t="s">
        <v>531</v>
      </c>
      <c r="L367" s="37"/>
      <c r="M367" s="185" t="s">
        <v>1</v>
      </c>
      <c r="N367" s="186" t="s">
        <v>38</v>
      </c>
      <c r="O367" s="73"/>
      <c r="P367" s="187">
        <f>O367*H367</f>
        <v>0</v>
      </c>
      <c r="Q367" s="187">
        <v>0</v>
      </c>
      <c r="R367" s="187">
        <f>Q367*H367</f>
        <v>0</v>
      </c>
      <c r="S367" s="187">
        <v>0</v>
      </c>
      <c r="T367" s="188">
        <f>S367*H367</f>
        <v>0</v>
      </c>
      <c r="AR367" s="189" t="s">
        <v>156</v>
      </c>
      <c r="AT367" s="189" t="s">
        <v>151</v>
      </c>
      <c r="AU367" s="189" t="s">
        <v>83</v>
      </c>
      <c r="AY367" s="18" t="s">
        <v>149</v>
      </c>
      <c r="BE367" s="190">
        <f>IF(N367="základní",J367,0)</f>
        <v>0</v>
      </c>
      <c r="BF367" s="190">
        <f>IF(N367="snížená",J367,0)</f>
        <v>0</v>
      </c>
      <c r="BG367" s="190">
        <f>IF(N367="zákl. přenesená",J367,0)</f>
        <v>0</v>
      </c>
      <c r="BH367" s="190">
        <f>IF(N367="sníž. přenesená",J367,0)</f>
        <v>0</v>
      </c>
      <c r="BI367" s="190">
        <f>IF(N367="nulová",J367,0)</f>
        <v>0</v>
      </c>
      <c r="BJ367" s="18" t="s">
        <v>81</v>
      </c>
      <c r="BK367" s="190">
        <f>ROUND(I367*H367,2)</f>
        <v>0</v>
      </c>
      <c r="BL367" s="18" t="s">
        <v>156</v>
      </c>
      <c r="BM367" s="189" t="s">
        <v>862</v>
      </c>
    </row>
    <row r="368" s="12" customFormat="1">
      <c r="B368" s="194"/>
      <c r="D368" s="191" t="s">
        <v>160</v>
      </c>
      <c r="E368" s="195" t="s">
        <v>1</v>
      </c>
      <c r="F368" s="196" t="s">
        <v>845</v>
      </c>
      <c r="H368" s="197">
        <v>2.3999999999999999</v>
      </c>
      <c r="I368" s="198"/>
      <c r="L368" s="194"/>
      <c r="M368" s="199"/>
      <c r="N368" s="200"/>
      <c r="O368" s="200"/>
      <c r="P368" s="200"/>
      <c r="Q368" s="200"/>
      <c r="R368" s="200"/>
      <c r="S368" s="200"/>
      <c r="T368" s="201"/>
      <c r="AT368" s="195" t="s">
        <v>160</v>
      </c>
      <c r="AU368" s="195" t="s">
        <v>83</v>
      </c>
      <c r="AV368" s="12" t="s">
        <v>83</v>
      </c>
      <c r="AW368" s="12" t="s">
        <v>30</v>
      </c>
      <c r="AX368" s="12" t="s">
        <v>81</v>
      </c>
      <c r="AY368" s="195" t="s">
        <v>149</v>
      </c>
    </row>
    <row r="369" s="1" customFormat="1" ht="36" customHeight="1">
      <c r="B369" s="177"/>
      <c r="C369" s="178" t="s">
        <v>863</v>
      </c>
      <c r="D369" s="178" t="s">
        <v>151</v>
      </c>
      <c r="E369" s="179" t="s">
        <v>864</v>
      </c>
      <c r="F369" s="180" t="s">
        <v>865</v>
      </c>
      <c r="G369" s="181" t="s">
        <v>226</v>
      </c>
      <c r="H369" s="182">
        <v>19.687000000000001</v>
      </c>
      <c r="I369" s="183"/>
      <c r="J369" s="184">
        <f>ROUND(I369*H369,2)</f>
        <v>0</v>
      </c>
      <c r="K369" s="180" t="s">
        <v>531</v>
      </c>
      <c r="L369" s="37"/>
      <c r="M369" s="185" t="s">
        <v>1</v>
      </c>
      <c r="N369" s="186" t="s">
        <v>38</v>
      </c>
      <c r="O369" s="73"/>
      <c r="P369" s="187">
        <f>O369*H369</f>
        <v>0</v>
      </c>
      <c r="Q369" s="187">
        <v>0</v>
      </c>
      <c r="R369" s="187">
        <f>Q369*H369</f>
        <v>0</v>
      </c>
      <c r="S369" s="187">
        <v>0</v>
      </c>
      <c r="T369" s="188">
        <f>S369*H369</f>
        <v>0</v>
      </c>
      <c r="AR369" s="189" t="s">
        <v>156</v>
      </c>
      <c r="AT369" s="189" t="s">
        <v>151</v>
      </c>
      <c r="AU369" s="189" t="s">
        <v>83</v>
      </c>
      <c r="AY369" s="18" t="s">
        <v>149</v>
      </c>
      <c r="BE369" s="190">
        <f>IF(N369="základní",J369,0)</f>
        <v>0</v>
      </c>
      <c r="BF369" s="190">
        <f>IF(N369="snížená",J369,0)</f>
        <v>0</v>
      </c>
      <c r="BG369" s="190">
        <f>IF(N369="zákl. přenesená",J369,0)</f>
        <v>0</v>
      </c>
      <c r="BH369" s="190">
        <f>IF(N369="sníž. přenesená",J369,0)</f>
        <v>0</v>
      </c>
      <c r="BI369" s="190">
        <f>IF(N369="nulová",J369,0)</f>
        <v>0</v>
      </c>
      <c r="BJ369" s="18" t="s">
        <v>81</v>
      </c>
      <c r="BK369" s="190">
        <f>ROUND(I369*H369,2)</f>
        <v>0</v>
      </c>
      <c r="BL369" s="18" t="s">
        <v>156</v>
      </c>
      <c r="BM369" s="189" t="s">
        <v>866</v>
      </c>
    </row>
    <row r="370" s="12" customFormat="1">
      <c r="B370" s="194"/>
      <c r="D370" s="191" t="s">
        <v>160</v>
      </c>
      <c r="E370" s="195" t="s">
        <v>1</v>
      </c>
      <c r="F370" s="196" t="s">
        <v>853</v>
      </c>
      <c r="H370" s="197">
        <v>19.687000000000001</v>
      </c>
      <c r="I370" s="198"/>
      <c r="L370" s="194"/>
      <c r="M370" s="199"/>
      <c r="N370" s="200"/>
      <c r="O370" s="200"/>
      <c r="P370" s="200"/>
      <c r="Q370" s="200"/>
      <c r="R370" s="200"/>
      <c r="S370" s="200"/>
      <c r="T370" s="201"/>
      <c r="AT370" s="195" t="s">
        <v>160</v>
      </c>
      <c r="AU370" s="195" t="s">
        <v>83</v>
      </c>
      <c r="AV370" s="12" t="s">
        <v>83</v>
      </c>
      <c r="AW370" s="12" t="s">
        <v>30</v>
      </c>
      <c r="AX370" s="12" t="s">
        <v>81</v>
      </c>
      <c r="AY370" s="195" t="s">
        <v>149</v>
      </c>
    </row>
    <row r="371" s="1" customFormat="1" ht="36" customHeight="1">
      <c r="B371" s="177"/>
      <c r="C371" s="178" t="s">
        <v>867</v>
      </c>
      <c r="D371" s="178" t="s">
        <v>151</v>
      </c>
      <c r="E371" s="179" t="s">
        <v>441</v>
      </c>
      <c r="F371" s="180" t="s">
        <v>236</v>
      </c>
      <c r="G371" s="181" t="s">
        <v>226</v>
      </c>
      <c r="H371" s="182">
        <v>46.725000000000001</v>
      </c>
      <c r="I371" s="183"/>
      <c r="J371" s="184">
        <f>ROUND(I371*H371,2)</f>
        <v>0</v>
      </c>
      <c r="K371" s="180" t="s">
        <v>531</v>
      </c>
      <c r="L371" s="37"/>
      <c r="M371" s="185" t="s">
        <v>1</v>
      </c>
      <c r="N371" s="186" t="s">
        <v>38</v>
      </c>
      <c r="O371" s="73"/>
      <c r="P371" s="187">
        <f>O371*H371</f>
        <v>0</v>
      </c>
      <c r="Q371" s="187">
        <v>0</v>
      </c>
      <c r="R371" s="187">
        <f>Q371*H371</f>
        <v>0</v>
      </c>
      <c r="S371" s="187">
        <v>0</v>
      </c>
      <c r="T371" s="188">
        <f>S371*H371</f>
        <v>0</v>
      </c>
      <c r="AR371" s="189" t="s">
        <v>156</v>
      </c>
      <c r="AT371" s="189" t="s">
        <v>151</v>
      </c>
      <c r="AU371" s="189" t="s">
        <v>83</v>
      </c>
      <c r="AY371" s="18" t="s">
        <v>149</v>
      </c>
      <c r="BE371" s="190">
        <f>IF(N371="základní",J371,0)</f>
        <v>0</v>
      </c>
      <c r="BF371" s="190">
        <f>IF(N371="snížená",J371,0)</f>
        <v>0</v>
      </c>
      <c r="BG371" s="190">
        <f>IF(N371="zákl. přenesená",J371,0)</f>
        <v>0</v>
      </c>
      <c r="BH371" s="190">
        <f>IF(N371="sníž. přenesená",J371,0)</f>
        <v>0</v>
      </c>
      <c r="BI371" s="190">
        <f>IF(N371="nulová",J371,0)</f>
        <v>0</v>
      </c>
      <c r="BJ371" s="18" t="s">
        <v>81</v>
      </c>
      <c r="BK371" s="190">
        <f>ROUND(I371*H371,2)</f>
        <v>0</v>
      </c>
      <c r="BL371" s="18" t="s">
        <v>156</v>
      </c>
      <c r="BM371" s="189" t="s">
        <v>868</v>
      </c>
    </row>
    <row r="372" s="12" customFormat="1">
      <c r="B372" s="194"/>
      <c r="D372" s="191" t="s">
        <v>160</v>
      </c>
      <c r="E372" s="195" t="s">
        <v>1</v>
      </c>
      <c r="F372" s="196" t="s">
        <v>837</v>
      </c>
      <c r="H372" s="197">
        <v>46.725000000000001</v>
      </c>
      <c r="I372" s="198"/>
      <c r="L372" s="194"/>
      <c r="M372" s="199"/>
      <c r="N372" s="200"/>
      <c r="O372" s="200"/>
      <c r="P372" s="200"/>
      <c r="Q372" s="200"/>
      <c r="R372" s="200"/>
      <c r="S372" s="200"/>
      <c r="T372" s="201"/>
      <c r="AT372" s="195" t="s">
        <v>160</v>
      </c>
      <c r="AU372" s="195" t="s">
        <v>83</v>
      </c>
      <c r="AV372" s="12" t="s">
        <v>83</v>
      </c>
      <c r="AW372" s="12" t="s">
        <v>30</v>
      </c>
      <c r="AX372" s="12" t="s">
        <v>81</v>
      </c>
      <c r="AY372" s="195" t="s">
        <v>149</v>
      </c>
    </row>
    <row r="373" s="11" customFormat="1" ht="22.8" customHeight="1">
      <c r="B373" s="164"/>
      <c r="D373" s="165" t="s">
        <v>72</v>
      </c>
      <c r="E373" s="175" t="s">
        <v>445</v>
      </c>
      <c r="F373" s="175" t="s">
        <v>446</v>
      </c>
      <c r="I373" s="167"/>
      <c r="J373" s="176">
        <f>BK373</f>
        <v>0</v>
      </c>
      <c r="L373" s="164"/>
      <c r="M373" s="169"/>
      <c r="N373" s="170"/>
      <c r="O373" s="170"/>
      <c r="P373" s="171">
        <f>P374</f>
        <v>0</v>
      </c>
      <c r="Q373" s="170"/>
      <c r="R373" s="171">
        <f>R374</f>
        <v>0</v>
      </c>
      <c r="S373" s="170"/>
      <c r="T373" s="172">
        <f>T374</f>
        <v>0</v>
      </c>
      <c r="AR373" s="165" t="s">
        <v>81</v>
      </c>
      <c r="AT373" s="173" t="s">
        <v>72</v>
      </c>
      <c r="AU373" s="173" t="s">
        <v>81</v>
      </c>
      <c r="AY373" s="165" t="s">
        <v>149</v>
      </c>
      <c r="BK373" s="174">
        <f>BK374</f>
        <v>0</v>
      </c>
    </row>
    <row r="374" s="1" customFormat="1" ht="48" customHeight="1">
      <c r="B374" s="177"/>
      <c r="C374" s="178" t="s">
        <v>869</v>
      </c>
      <c r="D374" s="178" t="s">
        <v>151</v>
      </c>
      <c r="E374" s="179" t="s">
        <v>870</v>
      </c>
      <c r="F374" s="180" t="s">
        <v>871</v>
      </c>
      <c r="G374" s="181" t="s">
        <v>226</v>
      </c>
      <c r="H374" s="182">
        <v>556.44600000000003</v>
      </c>
      <c r="I374" s="183"/>
      <c r="J374" s="184">
        <f>ROUND(I374*H374,2)</f>
        <v>0</v>
      </c>
      <c r="K374" s="180" t="s">
        <v>531</v>
      </c>
      <c r="L374" s="37"/>
      <c r="M374" s="239" t="s">
        <v>1</v>
      </c>
      <c r="N374" s="240" t="s">
        <v>38</v>
      </c>
      <c r="O374" s="222"/>
      <c r="P374" s="241">
        <f>O374*H374</f>
        <v>0</v>
      </c>
      <c r="Q374" s="241">
        <v>0</v>
      </c>
      <c r="R374" s="241">
        <f>Q374*H374</f>
        <v>0</v>
      </c>
      <c r="S374" s="241">
        <v>0</v>
      </c>
      <c r="T374" s="242">
        <f>S374*H374</f>
        <v>0</v>
      </c>
      <c r="AR374" s="189" t="s">
        <v>156</v>
      </c>
      <c r="AT374" s="189" t="s">
        <v>151</v>
      </c>
      <c r="AU374" s="189" t="s">
        <v>83</v>
      </c>
      <c r="AY374" s="18" t="s">
        <v>149</v>
      </c>
      <c r="BE374" s="190">
        <f>IF(N374="základní",J374,0)</f>
        <v>0</v>
      </c>
      <c r="BF374" s="190">
        <f>IF(N374="snížená",J374,0)</f>
        <v>0</v>
      </c>
      <c r="BG374" s="190">
        <f>IF(N374="zákl. přenesená",J374,0)</f>
        <v>0</v>
      </c>
      <c r="BH374" s="190">
        <f>IF(N374="sníž. přenesená",J374,0)</f>
        <v>0</v>
      </c>
      <c r="BI374" s="190">
        <f>IF(N374="nulová",J374,0)</f>
        <v>0</v>
      </c>
      <c r="BJ374" s="18" t="s">
        <v>81</v>
      </c>
      <c r="BK374" s="190">
        <f>ROUND(I374*H374,2)</f>
        <v>0</v>
      </c>
      <c r="BL374" s="18" t="s">
        <v>156</v>
      </c>
      <c r="BM374" s="189" t="s">
        <v>872</v>
      </c>
    </row>
    <row r="375" s="1" customFormat="1" ht="6.96" customHeight="1">
      <c r="B375" s="56"/>
      <c r="C375" s="57"/>
      <c r="D375" s="57"/>
      <c r="E375" s="57"/>
      <c r="F375" s="57"/>
      <c r="G375" s="57"/>
      <c r="H375" s="57"/>
      <c r="I375" s="139"/>
      <c r="J375" s="57"/>
      <c r="K375" s="57"/>
      <c r="L375" s="37"/>
    </row>
  </sheetData>
  <autoFilter ref="C124:K374"/>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93</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873</v>
      </c>
      <c r="F9" s="1"/>
      <c r="G9" s="1"/>
      <c r="H9" s="1"/>
      <c r="I9" s="118"/>
      <c r="L9" s="37"/>
    </row>
    <row r="10" s="1" customFormat="1">
      <c r="B10" s="37"/>
      <c r="I10" s="118"/>
      <c r="L10" s="37"/>
    </row>
    <row r="11" s="1" customFormat="1" ht="12" customHeight="1">
      <c r="B11" s="37"/>
      <c r="D11" s="31" t="s">
        <v>18</v>
      </c>
      <c r="F11" s="26" t="s">
        <v>90</v>
      </c>
      <c r="I11" s="119" t="s">
        <v>19</v>
      </c>
      <c r="J11" s="26" t="s">
        <v>1</v>
      </c>
      <c r="L11" s="37"/>
    </row>
    <row r="12" s="1" customFormat="1" ht="12" customHeight="1">
      <c r="B12" s="37"/>
      <c r="D12" s="31" t="s">
        <v>20</v>
      </c>
      <c r="F12" s="26" t="s">
        <v>524</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
        <v>1</v>
      </c>
      <c r="L14" s="37"/>
    </row>
    <row r="15" s="1" customFormat="1" ht="18" customHeight="1">
      <c r="B15" s="37"/>
      <c r="E15" s="26" t="s">
        <v>525</v>
      </c>
      <c r="I15" s="119" t="s">
        <v>26</v>
      </c>
      <c r="J15" s="26" t="s">
        <v>1</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
        <v>1</v>
      </c>
      <c r="L20" s="37"/>
    </row>
    <row r="21" s="1" customFormat="1" ht="18" customHeight="1">
      <c r="B21" s="37"/>
      <c r="E21" s="26" t="s">
        <v>526</v>
      </c>
      <c r="I21" s="119" t="s">
        <v>26</v>
      </c>
      <c r="J21" s="26" t="s">
        <v>1</v>
      </c>
      <c r="L21" s="37"/>
    </row>
    <row r="22" s="1" customFormat="1" ht="6.96" customHeight="1">
      <c r="B22" s="37"/>
      <c r="I22" s="118"/>
      <c r="L22" s="37"/>
    </row>
    <row r="23" s="1" customFormat="1" ht="12" customHeight="1">
      <c r="B23" s="37"/>
      <c r="D23" s="31" t="s">
        <v>31</v>
      </c>
      <c r="I23" s="119" t="s">
        <v>25</v>
      </c>
      <c r="J23" s="26" t="s">
        <v>1</v>
      </c>
      <c r="L23" s="37"/>
    </row>
    <row r="24" s="1" customFormat="1" ht="18" customHeight="1">
      <c r="B24" s="37"/>
      <c r="E24" s="26" t="s">
        <v>526</v>
      </c>
      <c r="I24" s="119" t="s">
        <v>26</v>
      </c>
      <c r="J24" s="26" t="s">
        <v>1</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ROUND(J125,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ROUND((SUM(BE125:BE456)),  2)</f>
        <v>0</v>
      </c>
      <c r="I33" s="127">
        <v>0.20999999999999999</v>
      </c>
      <c r="J33" s="126">
        <f>ROUND(((SUM(BE125:BE456))*I33),  2)</f>
        <v>0</v>
      </c>
      <c r="L33" s="37"/>
    </row>
    <row r="34" s="1" customFormat="1" ht="14.4" customHeight="1">
      <c r="B34" s="37"/>
      <c r="E34" s="31" t="s">
        <v>39</v>
      </c>
      <c r="F34" s="126">
        <f>ROUND((SUM(BF125:BF456)),  2)</f>
        <v>0</v>
      </c>
      <c r="I34" s="127">
        <v>0.14999999999999999</v>
      </c>
      <c r="J34" s="126">
        <f>ROUND(((SUM(BF125:BF456))*I34),  2)</f>
        <v>0</v>
      </c>
      <c r="L34" s="37"/>
    </row>
    <row r="35" hidden="1" s="1" customFormat="1" ht="14.4" customHeight="1">
      <c r="B35" s="37"/>
      <c r="E35" s="31" t="s">
        <v>40</v>
      </c>
      <c r="F35" s="126">
        <f>ROUND((SUM(BG125:BG456)),  2)</f>
        <v>0</v>
      </c>
      <c r="I35" s="127">
        <v>0.20999999999999999</v>
      </c>
      <c r="J35" s="126">
        <f>0</f>
        <v>0</v>
      </c>
      <c r="L35" s="37"/>
    </row>
    <row r="36" hidden="1" s="1" customFormat="1" ht="14.4" customHeight="1">
      <c r="B36" s="37"/>
      <c r="E36" s="31" t="s">
        <v>41</v>
      </c>
      <c r="F36" s="126">
        <f>ROUND((SUM(BH125:BH456)),  2)</f>
        <v>0</v>
      </c>
      <c r="I36" s="127">
        <v>0.14999999999999999</v>
      </c>
      <c r="J36" s="126">
        <f>0</f>
        <v>0</v>
      </c>
      <c r="L36" s="37"/>
    </row>
    <row r="37" hidden="1" s="1" customFormat="1" ht="14.4" customHeight="1">
      <c r="B37" s="37"/>
      <c r="E37" s="31" t="s">
        <v>42</v>
      </c>
      <c r="F37" s="126">
        <f>ROUND((SUM(BI125:BI456)),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311 - Dešťová kanalizace, stoka F + F.1 - Třebomyslická ulice</v>
      </c>
      <c r="F87" s="1"/>
      <c r="G87" s="1"/>
      <c r="H87" s="1"/>
      <c r="I87" s="118"/>
      <c r="L87" s="37"/>
    </row>
    <row r="88" s="1" customFormat="1" ht="6.96" customHeight="1">
      <c r="B88" s="37"/>
      <c r="I88" s="118"/>
      <c r="L88" s="37"/>
    </row>
    <row r="89" s="1" customFormat="1" ht="12" customHeight="1">
      <c r="B89" s="37"/>
      <c r="C89" s="31" t="s">
        <v>20</v>
      </c>
      <c r="F89" s="26" t="str">
        <f>F12</f>
        <v>Horažďovice</v>
      </c>
      <c r="I89" s="119" t="s">
        <v>22</v>
      </c>
      <c r="J89" s="65" t="str">
        <f>IF(J12="","",J12)</f>
        <v>2. 7. 2019</v>
      </c>
      <c r="L89" s="37"/>
    </row>
    <row r="90" s="1" customFormat="1" ht="6.96" customHeight="1">
      <c r="B90" s="37"/>
      <c r="I90" s="118"/>
      <c r="L90" s="37"/>
    </row>
    <row r="91" s="1" customFormat="1" ht="15.15" customHeight="1">
      <c r="B91" s="37"/>
      <c r="C91" s="31" t="s">
        <v>24</v>
      </c>
      <c r="F91" s="26" t="str">
        <f>E15</f>
        <v>SÚSPK + Město Horažďovice</v>
      </c>
      <c r="I91" s="119" t="s">
        <v>29</v>
      </c>
      <c r="J91" s="35" t="str">
        <f>E21</f>
        <v>Ing. Zdeněk Bláha</v>
      </c>
      <c r="L91" s="37"/>
    </row>
    <row r="92" s="1" customFormat="1" ht="15.15" customHeight="1">
      <c r="B92" s="37"/>
      <c r="C92" s="31" t="s">
        <v>27</v>
      </c>
      <c r="F92" s="26" t="str">
        <f>IF(E18="","",E18)</f>
        <v>Vyplň údaj</v>
      </c>
      <c r="I92" s="119" t="s">
        <v>31</v>
      </c>
      <c r="J92" s="35" t="str">
        <f>E24</f>
        <v>Ing. Zdeněk Bláha</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J125</f>
        <v>0</v>
      </c>
      <c r="L96" s="37"/>
      <c r="AU96" s="18" t="s">
        <v>125</v>
      </c>
    </row>
    <row r="97" s="8" customFormat="1" ht="24.96" customHeight="1">
      <c r="B97" s="145"/>
      <c r="D97" s="146" t="s">
        <v>126</v>
      </c>
      <c r="E97" s="147"/>
      <c r="F97" s="147"/>
      <c r="G97" s="147"/>
      <c r="H97" s="147"/>
      <c r="I97" s="148"/>
      <c r="J97" s="149">
        <f>J126</f>
        <v>0</v>
      </c>
      <c r="L97" s="145"/>
    </row>
    <row r="98" s="9" customFormat="1" ht="19.92" customHeight="1">
      <c r="B98" s="150"/>
      <c r="D98" s="151" t="s">
        <v>127</v>
      </c>
      <c r="E98" s="152"/>
      <c r="F98" s="152"/>
      <c r="G98" s="152"/>
      <c r="H98" s="152"/>
      <c r="I98" s="153"/>
      <c r="J98" s="154">
        <f>J127</f>
        <v>0</v>
      </c>
      <c r="L98" s="150"/>
    </row>
    <row r="99" s="9" customFormat="1" ht="19.92" customHeight="1">
      <c r="B99" s="150"/>
      <c r="D99" s="151" t="s">
        <v>527</v>
      </c>
      <c r="E99" s="152"/>
      <c r="F99" s="152"/>
      <c r="G99" s="152"/>
      <c r="H99" s="152"/>
      <c r="I99" s="153"/>
      <c r="J99" s="154">
        <f>J277</f>
        <v>0</v>
      </c>
      <c r="L99" s="150"/>
    </row>
    <row r="100" s="9" customFormat="1" ht="19.92" customHeight="1">
      <c r="B100" s="150"/>
      <c r="D100" s="151" t="s">
        <v>129</v>
      </c>
      <c r="E100" s="152"/>
      <c r="F100" s="152"/>
      <c r="G100" s="152"/>
      <c r="H100" s="152"/>
      <c r="I100" s="153"/>
      <c r="J100" s="154">
        <f>J280</f>
        <v>0</v>
      </c>
      <c r="L100" s="150"/>
    </row>
    <row r="101" s="9" customFormat="1" ht="19.92" customHeight="1">
      <c r="B101" s="150"/>
      <c r="D101" s="151" t="s">
        <v>130</v>
      </c>
      <c r="E101" s="152"/>
      <c r="F101" s="152"/>
      <c r="G101" s="152"/>
      <c r="H101" s="152"/>
      <c r="I101" s="153"/>
      <c r="J101" s="154">
        <f>J312</f>
        <v>0</v>
      </c>
      <c r="L101" s="150"/>
    </row>
    <row r="102" s="9" customFormat="1" ht="19.92" customHeight="1">
      <c r="B102" s="150"/>
      <c r="D102" s="151" t="s">
        <v>528</v>
      </c>
      <c r="E102" s="152"/>
      <c r="F102" s="152"/>
      <c r="G102" s="152"/>
      <c r="H102" s="152"/>
      <c r="I102" s="153"/>
      <c r="J102" s="154">
        <f>J335</f>
        <v>0</v>
      </c>
      <c r="L102" s="150"/>
    </row>
    <row r="103" s="9" customFormat="1" ht="19.92" customHeight="1">
      <c r="B103" s="150"/>
      <c r="D103" s="151" t="s">
        <v>131</v>
      </c>
      <c r="E103" s="152"/>
      <c r="F103" s="152"/>
      <c r="G103" s="152"/>
      <c r="H103" s="152"/>
      <c r="I103" s="153"/>
      <c r="J103" s="154">
        <f>J425</f>
        <v>0</v>
      </c>
      <c r="L103" s="150"/>
    </row>
    <row r="104" s="9" customFormat="1" ht="19.92" customHeight="1">
      <c r="B104" s="150"/>
      <c r="D104" s="151" t="s">
        <v>132</v>
      </c>
      <c r="E104" s="152"/>
      <c r="F104" s="152"/>
      <c r="G104" s="152"/>
      <c r="H104" s="152"/>
      <c r="I104" s="153"/>
      <c r="J104" s="154">
        <f>J436</f>
        <v>0</v>
      </c>
      <c r="L104" s="150"/>
    </row>
    <row r="105" s="9" customFormat="1" ht="19.92" customHeight="1">
      <c r="B105" s="150"/>
      <c r="D105" s="151" t="s">
        <v>133</v>
      </c>
      <c r="E105" s="152"/>
      <c r="F105" s="152"/>
      <c r="G105" s="152"/>
      <c r="H105" s="152"/>
      <c r="I105" s="153"/>
      <c r="J105" s="154">
        <f>J455</f>
        <v>0</v>
      </c>
      <c r="L105" s="150"/>
    </row>
    <row r="106" s="1" customFormat="1" ht="21.84" customHeight="1">
      <c r="B106" s="37"/>
      <c r="I106" s="118"/>
      <c r="L106" s="37"/>
    </row>
    <row r="107" s="1" customFormat="1" ht="6.96" customHeight="1">
      <c r="B107" s="56"/>
      <c r="C107" s="57"/>
      <c r="D107" s="57"/>
      <c r="E107" s="57"/>
      <c r="F107" s="57"/>
      <c r="G107" s="57"/>
      <c r="H107" s="57"/>
      <c r="I107" s="139"/>
      <c r="J107" s="57"/>
      <c r="K107" s="57"/>
      <c r="L107" s="37"/>
    </row>
    <row r="111" s="1" customFormat="1" ht="6.96" customHeight="1">
      <c r="B111" s="58"/>
      <c r="C111" s="59"/>
      <c r="D111" s="59"/>
      <c r="E111" s="59"/>
      <c r="F111" s="59"/>
      <c r="G111" s="59"/>
      <c r="H111" s="59"/>
      <c r="I111" s="140"/>
      <c r="J111" s="59"/>
      <c r="K111" s="59"/>
      <c r="L111" s="37"/>
    </row>
    <row r="112" s="1" customFormat="1" ht="24.96" customHeight="1">
      <c r="B112" s="37"/>
      <c r="C112" s="22" t="s">
        <v>134</v>
      </c>
      <c r="I112" s="118"/>
      <c r="L112" s="37"/>
    </row>
    <row r="113" s="1" customFormat="1" ht="6.96" customHeight="1">
      <c r="B113" s="37"/>
      <c r="I113" s="118"/>
      <c r="L113" s="37"/>
    </row>
    <row r="114" s="1" customFormat="1" ht="12" customHeight="1">
      <c r="B114" s="37"/>
      <c r="C114" s="31" t="s">
        <v>16</v>
      </c>
      <c r="I114" s="118"/>
      <c r="L114" s="37"/>
    </row>
    <row r="115" s="1" customFormat="1" ht="16.5" customHeight="1">
      <c r="B115" s="37"/>
      <c r="E115" s="117" t="str">
        <f>E7</f>
        <v>III/18614 Třebomyslická ulice Horažďovice</v>
      </c>
      <c r="F115" s="31"/>
      <c r="G115" s="31"/>
      <c r="H115" s="31"/>
      <c r="I115" s="118"/>
      <c r="L115" s="37"/>
    </row>
    <row r="116" s="1" customFormat="1" ht="12" customHeight="1">
      <c r="B116" s="37"/>
      <c r="C116" s="31" t="s">
        <v>119</v>
      </c>
      <c r="I116" s="118"/>
      <c r="L116" s="37"/>
    </row>
    <row r="117" s="1" customFormat="1" ht="16.5" customHeight="1">
      <c r="B117" s="37"/>
      <c r="E117" s="63" t="str">
        <f>E9</f>
        <v>SO 311 - Dešťová kanalizace, stoka F + F.1 - Třebomyslická ulice</v>
      </c>
      <c r="F117" s="1"/>
      <c r="G117" s="1"/>
      <c r="H117" s="1"/>
      <c r="I117" s="118"/>
      <c r="L117" s="37"/>
    </row>
    <row r="118" s="1" customFormat="1" ht="6.96" customHeight="1">
      <c r="B118" s="37"/>
      <c r="I118" s="118"/>
      <c r="L118" s="37"/>
    </row>
    <row r="119" s="1" customFormat="1" ht="12" customHeight="1">
      <c r="B119" s="37"/>
      <c r="C119" s="31" t="s">
        <v>20</v>
      </c>
      <c r="F119" s="26" t="str">
        <f>F12</f>
        <v>Horažďovice</v>
      </c>
      <c r="I119" s="119" t="s">
        <v>22</v>
      </c>
      <c r="J119" s="65" t="str">
        <f>IF(J12="","",J12)</f>
        <v>2. 7. 2019</v>
      </c>
      <c r="L119" s="37"/>
    </row>
    <row r="120" s="1" customFormat="1" ht="6.96" customHeight="1">
      <c r="B120" s="37"/>
      <c r="I120" s="118"/>
      <c r="L120" s="37"/>
    </row>
    <row r="121" s="1" customFormat="1" ht="15.15" customHeight="1">
      <c r="B121" s="37"/>
      <c r="C121" s="31" t="s">
        <v>24</v>
      </c>
      <c r="F121" s="26" t="str">
        <f>E15</f>
        <v>SÚSPK + Město Horažďovice</v>
      </c>
      <c r="I121" s="119" t="s">
        <v>29</v>
      </c>
      <c r="J121" s="35" t="str">
        <f>E21</f>
        <v>Ing. Zdeněk Bláha</v>
      </c>
      <c r="L121" s="37"/>
    </row>
    <row r="122" s="1" customFormat="1" ht="15.15" customHeight="1">
      <c r="B122" s="37"/>
      <c r="C122" s="31" t="s">
        <v>27</v>
      </c>
      <c r="F122" s="26" t="str">
        <f>IF(E18="","",E18)</f>
        <v>Vyplň údaj</v>
      </c>
      <c r="I122" s="119" t="s">
        <v>31</v>
      </c>
      <c r="J122" s="35" t="str">
        <f>E24</f>
        <v>Ing. Zdeněk Bláha</v>
      </c>
      <c r="L122" s="37"/>
    </row>
    <row r="123" s="1" customFormat="1" ht="10.32" customHeight="1">
      <c r="B123" s="37"/>
      <c r="I123" s="118"/>
      <c r="L123" s="37"/>
    </row>
    <row r="124" s="10" customFormat="1" ht="29.28" customHeight="1">
      <c r="B124" s="155"/>
      <c r="C124" s="156" t="s">
        <v>135</v>
      </c>
      <c r="D124" s="157" t="s">
        <v>58</v>
      </c>
      <c r="E124" s="157" t="s">
        <v>54</v>
      </c>
      <c r="F124" s="157" t="s">
        <v>55</v>
      </c>
      <c r="G124" s="157" t="s">
        <v>136</v>
      </c>
      <c r="H124" s="157" t="s">
        <v>137</v>
      </c>
      <c r="I124" s="158" t="s">
        <v>138</v>
      </c>
      <c r="J124" s="157" t="s">
        <v>123</v>
      </c>
      <c r="K124" s="159" t="s">
        <v>139</v>
      </c>
      <c r="L124" s="155"/>
      <c r="M124" s="82" t="s">
        <v>1</v>
      </c>
      <c r="N124" s="83" t="s">
        <v>37</v>
      </c>
      <c r="O124" s="83" t="s">
        <v>140</v>
      </c>
      <c r="P124" s="83" t="s">
        <v>141</v>
      </c>
      <c r="Q124" s="83" t="s">
        <v>142</v>
      </c>
      <c r="R124" s="83" t="s">
        <v>143</v>
      </c>
      <c r="S124" s="83" t="s">
        <v>144</v>
      </c>
      <c r="T124" s="84" t="s">
        <v>145</v>
      </c>
    </row>
    <row r="125" s="1" customFormat="1" ht="22.8" customHeight="1">
      <c r="B125" s="37"/>
      <c r="C125" s="87" t="s">
        <v>146</v>
      </c>
      <c r="I125" s="118"/>
      <c r="J125" s="160">
        <f>BK125</f>
        <v>0</v>
      </c>
      <c r="L125" s="37"/>
      <c r="M125" s="85"/>
      <c r="N125" s="69"/>
      <c r="O125" s="69"/>
      <c r="P125" s="161">
        <f>P126</f>
        <v>0</v>
      </c>
      <c r="Q125" s="69"/>
      <c r="R125" s="161">
        <f>R126</f>
        <v>590.94791051000004</v>
      </c>
      <c r="S125" s="69"/>
      <c r="T125" s="162">
        <f>T126</f>
        <v>295.68763999999999</v>
      </c>
      <c r="AT125" s="18" t="s">
        <v>72</v>
      </c>
      <c r="AU125" s="18" t="s">
        <v>125</v>
      </c>
      <c r="BK125" s="163">
        <f>BK126</f>
        <v>0</v>
      </c>
    </row>
    <row r="126" s="11" customFormat="1" ht="25.92" customHeight="1">
      <c r="B126" s="164"/>
      <c r="D126" s="165" t="s">
        <v>72</v>
      </c>
      <c r="E126" s="166" t="s">
        <v>147</v>
      </c>
      <c r="F126" s="166" t="s">
        <v>148</v>
      </c>
      <c r="I126" s="167"/>
      <c r="J126" s="168">
        <f>BK126</f>
        <v>0</v>
      </c>
      <c r="L126" s="164"/>
      <c r="M126" s="169"/>
      <c r="N126" s="170"/>
      <c r="O126" s="170"/>
      <c r="P126" s="171">
        <f>P127+P277+P280+P312+P335+P425+P436+P455</f>
        <v>0</v>
      </c>
      <c r="Q126" s="170"/>
      <c r="R126" s="171">
        <f>R127+R277+R280+R312+R335+R425+R436+R455</f>
        <v>590.94791051000004</v>
      </c>
      <c r="S126" s="170"/>
      <c r="T126" s="172">
        <f>T127+T277+T280+T312+T335+T425+T436+T455</f>
        <v>295.68763999999999</v>
      </c>
      <c r="AR126" s="165" t="s">
        <v>81</v>
      </c>
      <c r="AT126" s="173" t="s">
        <v>72</v>
      </c>
      <c r="AU126" s="173" t="s">
        <v>73</v>
      </c>
      <c r="AY126" s="165" t="s">
        <v>149</v>
      </c>
      <c r="BK126" s="174">
        <f>BK127+BK277+BK280+BK312+BK335+BK425+BK436+BK455</f>
        <v>0</v>
      </c>
    </row>
    <row r="127" s="11" customFormat="1" ht="22.8" customHeight="1">
      <c r="B127" s="164"/>
      <c r="D127" s="165" t="s">
        <v>72</v>
      </c>
      <c r="E127" s="175" t="s">
        <v>81</v>
      </c>
      <c r="F127" s="175" t="s">
        <v>150</v>
      </c>
      <c r="I127" s="167"/>
      <c r="J127" s="176">
        <f>BK127</f>
        <v>0</v>
      </c>
      <c r="L127" s="164"/>
      <c r="M127" s="169"/>
      <c r="N127" s="170"/>
      <c r="O127" s="170"/>
      <c r="P127" s="171">
        <f>SUM(P128:P276)</f>
        <v>0</v>
      </c>
      <c r="Q127" s="170"/>
      <c r="R127" s="171">
        <f>SUM(R128:R276)</f>
        <v>518.46889500000009</v>
      </c>
      <c r="S127" s="170"/>
      <c r="T127" s="172">
        <f>SUM(T128:T276)</f>
        <v>293.28764000000001</v>
      </c>
      <c r="AR127" s="165" t="s">
        <v>81</v>
      </c>
      <c r="AT127" s="173" t="s">
        <v>72</v>
      </c>
      <c r="AU127" s="173" t="s">
        <v>81</v>
      </c>
      <c r="AY127" s="165" t="s">
        <v>149</v>
      </c>
      <c r="BK127" s="174">
        <f>SUM(BK128:BK276)</f>
        <v>0</v>
      </c>
    </row>
    <row r="128" s="1" customFormat="1" ht="60" customHeight="1">
      <c r="B128" s="177"/>
      <c r="C128" s="178" t="s">
        <v>81</v>
      </c>
      <c r="D128" s="178" t="s">
        <v>151</v>
      </c>
      <c r="E128" s="179" t="s">
        <v>874</v>
      </c>
      <c r="F128" s="180" t="s">
        <v>875</v>
      </c>
      <c r="G128" s="181" t="s">
        <v>154</v>
      </c>
      <c r="H128" s="182">
        <v>194.40000000000001</v>
      </c>
      <c r="I128" s="183"/>
      <c r="J128" s="184">
        <f>ROUND(I128*H128,2)</f>
        <v>0</v>
      </c>
      <c r="K128" s="180" t="s">
        <v>531</v>
      </c>
      <c r="L128" s="37"/>
      <c r="M128" s="185" t="s">
        <v>1</v>
      </c>
      <c r="N128" s="186" t="s">
        <v>38</v>
      </c>
      <c r="O128" s="73"/>
      <c r="P128" s="187">
        <f>O128*H128</f>
        <v>0</v>
      </c>
      <c r="Q128" s="187">
        <v>0</v>
      </c>
      <c r="R128" s="187">
        <f>Q128*H128</f>
        <v>0</v>
      </c>
      <c r="S128" s="187">
        <v>0.28999999999999998</v>
      </c>
      <c r="T128" s="188">
        <f>S128*H128</f>
        <v>56.375999999999998</v>
      </c>
      <c r="AR128" s="189" t="s">
        <v>156</v>
      </c>
      <c r="AT128" s="189" t="s">
        <v>151</v>
      </c>
      <c r="AU128" s="189" t="s">
        <v>83</v>
      </c>
      <c r="AY128" s="18" t="s">
        <v>149</v>
      </c>
      <c r="BE128" s="190">
        <f>IF(N128="základní",J128,0)</f>
        <v>0</v>
      </c>
      <c r="BF128" s="190">
        <f>IF(N128="snížená",J128,0)</f>
        <v>0</v>
      </c>
      <c r="BG128" s="190">
        <f>IF(N128="zákl. přenesená",J128,0)</f>
        <v>0</v>
      </c>
      <c r="BH128" s="190">
        <f>IF(N128="sníž. přenesená",J128,0)</f>
        <v>0</v>
      </c>
      <c r="BI128" s="190">
        <f>IF(N128="nulová",J128,0)</f>
        <v>0</v>
      </c>
      <c r="BJ128" s="18" t="s">
        <v>81</v>
      </c>
      <c r="BK128" s="190">
        <f>ROUND(I128*H128,2)</f>
        <v>0</v>
      </c>
      <c r="BL128" s="18" t="s">
        <v>156</v>
      </c>
      <c r="BM128" s="189" t="s">
        <v>876</v>
      </c>
    </row>
    <row r="129" s="12" customFormat="1">
      <c r="B129" s="194"/>
      <c r="D129" s="191" t="s">
        <v>160</v>
      </c>
      <c r="E129" s="195" t="s">
        <v>1</v>
      </c>
      <c r="F129" s="196" t="s">
        <v>877</v>
      </c>
      <c r="H129" s="197">
        <v>194.40000000000001</v>
      </c>
      <c r="I129" s="198"/>
      <c r="L129" s="194"/>
      <c r="M129" s="199"/>
      <c r="N129" s="200"/>
      <c r="O129" s="200"/>
      <c r="P129" s="200"/>
      <c r="Q129" s="200"/>
      <c r="R129" s="200"/>
      <c r="S129" s="200"/>
      <c r="T129" s="201"/>
      <c r="AT129" s="195" t="s">
        <v>160</v>
      </c>
      <c r="AU129" s="195" t="s">
        <v>83</v>
      </c>
      <c r="AV129" s="12" t="s">
        <v>83</v>
      </c>
      <c r="AW129" s="12" t="s">
        <v>30</v>
      </c>
      <c r="AX129" s="12" t="s">
        <v>81</v>
      </c>
      <c r="AY129" s="195" t="s">
        <v>149</v>
      </c>
    </row>
    <row r="130" s="1" customFormat="1" ht="60" customHeight="1">
      <c r="B130" s="177"/>
      <c r="C130" s="178" t="s">
        <v>83</v>
      </c>
      <c r="D130" s="178" t="s">
        <v>151</v>
      </c>
      <c r="E130" s="179" t="s">
        <v>529</v>
      </c>
      <c r="F130" s="180" t="s">
        <v>530</v>
      </c>
      <c r="G130" s="181" t="s">
        <v>154</v>
      </c>
      <c r="H130" s="182">
        <v>163.34</v>
      </c>
      <c r="I130" s="183"/>
      <c r="J130" s="184">
        <f>ROUND(I130*H130,2)</f>
        <v>0</v>
      </c>
      <c r="K130" s="180" t="s">
        <v>531</v>
      </c>
      <c r="L130" s="37"/>
      <c r="M130" s="185" t="s">
        <v>1</v>
      </c>
      <c r="N130" s="186" t="s">
        <v>38</v>
      </c>
      <c r="O130" s="73"/>
      <c r="P130" s="187">
        <f>O130*H130</f>
        <v>0</v>
      </c>
      <c r="Q130" s="187">
        <v>0</v>
      </c>
      <c r="R130" s="187">
        <f>Q130*H130</f>
        <v>0</v>
      </c>
      <c r="S130" s="187">
        <v>0.75</v>
      </c>
      <c r="T130" s="188">
        <f>S130*H130</f>
        <v>122.505</v>
      </c>
      <c r="AR130" s="189" t="s">
        <v>156</v>
      </c>
      <c r="AT130" s="189" t="s">
        <v>151</v>
      </c>
      <c r="AU130" s="189" t="s">
        <v>83</v>
      </c>
      <c r="AY130" s="18" t="s">
        <v>149</v>
      </c>
      <c r="BE130" s="190">
        <f>IF(N130="základní",J130,0)</f>
        <v>0</v>
      </c>
      <c r="BF130" s="190">
        <f>IF(N130="snížená",J130,0)</f>
        <v>0</v>
      </c>
      <c r="BG130" s="190">
        <f>IF(N130="zákl. přenesená",J130,0)</f>
        <v>0</v>
      </c>
      <c r="BH130" s="190">
        <f>IF(N130="sníž. přenesená",J130,0)</f>
        <v>0</v>
      </c>
      <c r="BI130" s="190">
        <f>IF(N130="nulová",J130,0)</f>
        <v>0</v>
      </c>
      <c r="BJ130" s="18" t="s">
        <v>81</v>
      </c>
      <c r="BK130" s="190">
        <f>ROUND(I130*H130,2)</f>
        <v>0</v>
      </c>
      <c r="BL130" s="18" t="s">
        <v>156</v>
      </c>
      <c r="BM130" s="189" t="s">
        <v>878</v>
      </c>
    </row>
    <row r="131" s="12" customFormat="1">
      <c r="B131" s="194"/>
      <c r="D131" s="191" t="s">
        <v>160</v>
      </c>
      <c r="E131" s="195" t="s">
        <v>1</v>
      </c>
      <c r="F131" s="196" t="s">
        <v>879</v>
      </c>
      <c r="H131" s="197">
        <v>45.119999999999997</v>
      </c>
      <c r="I131" s="198"/>
      <c r="L131" s="194"/>
      <c r="M131" s="199"/>
      <c r="N131" s="200"/>
      <c r="O131" s="200"/>
      <c r="P131" s="200"/>
      <c r="Q131" s="200"/>
      <c r="R131" s="200"/>
      <c r="S131" s="200"/>
      <c r="T131" s="201"/>
      <c r="AT131" s="195" t="s">
        <v>160</v>
      </c>
      <c r="AU131" s="195" t="s">
        <v>83</v>
      </c>
      <c r="AV131" s="12" t="s">
        <v>83</v>
      </c>
      <c r="AW131" s="12" t="s">
        <v>30</v>
      </c>
      <c r="AX131" s="12" t="s">
        <v>73</v>
      </c>
      <c r="AY131" s="195" t="s">
        <v>149</v>
      </c>
    </row>
    <row r="132" s="12" customFormat="1">
      <c r="B132" s="194"/>
      <c r="D132" s="191" t="s">
        <v>160</v>
      </c>
      <c r="E132" s="195" t="s">
        <v>1</v>
      </c>
      <c r="F132" s="196" t="s">
        <v>880</v>
      </c>
      <c r="H132" s="197">
        <v>64.819999999999993</v>
      </c>
      <c r="I132" s="198"/>
      <c r="L132" s="194"/>
      <c r="M132" s="199"/>
      <c r="N132" s="200"/>
      <c r="O132" s="200"/>
      <c r="P132" s="200"/>
      <c r="Q132" s="200"/>
      <c r="R132" s="200"/>
      <c r="S132" s="200"/>
      <c r="T132" s="201"/>
      <c r="AT132" s="195" t="s">
        <v>160</v>
      </c>
      <c r="AU132" s="195" t="s">
        <v>83</v>
      </c>
      <c r="AV132" s="12" t="s">
        <v>83</v>
      </c>
      <c r="AW132" s="12" t="s">
        <v>30</v>
      </c>
      <c r="AX132" s="12" t="s">
        <v>73</v>
      </c>
      <c r="AY132" s="195" t="s">
        <v>149</v>
      </c>
    </row>
    <row r="133" s="15" customFormat="1">
      <c r="B133" s="231"/>
      <c r="D133" s="191" t="s">
        <v>160</v>
      </c>
      <c r="E133" s="232" t="s">
        <v>1</v>
      </c>
      <c r="F133" s="233" t="s">
        <v>589</v>
      </c>
      <c r="H133" s="234">
        <v>109.94</v>
      </c>
      <c r="I133" s="235"/>
      <c r="L133" s="231"/>
      <c r="M133" s="236"/>
      <c r="N133" s="237"/>
      <c r="O133" s="237"/>
      <c r="P133" s="237"/>
      <c r="Q133" s="237"/>
      <c r="R133" s="237"/>
      <c r="S133" s="237"/>
      <c r="T133" s="238"/>
      <c r="AT133" s="232" t="s">
        <v>160</v>
      </c>
      <c r="AU133" s="232" t="s">
        <v>83</v>
      </c>
      <c r="AV133" s="15" t="s">
        <v>167</v>
      </c>
      <c r="AW133" s="15" t="s">
        <v>30</v>
      </c>
      <c r="AX133" s="15" t="s">
        <v>73</v>
      </c>
      <c r="AY133" s="232" t="s">
        <v>149</v>
      </c>
    </row>
    <row r="134" s="12" customFormat="1">
      <c r="B134" s="194"/>
      <c r="D134" s="191" t="s">
        <v>160</v>
      </c>
      <c r="E134" s="195" t="s">
        <v>1</v>
      </c>
      <c r="F134" s="196" t="s">
        <v>881</v>
      </c>
      <c r="H134" s="197">
        <v>53.399999999999999</v>
      </c>
      <c r="I134" s="198"/>
      <c r="L134" s="194"/>
      <c r="M134" s="199"/>
      <c r="N134" s="200"/>
      <c r="O134" s="200"/>
      <c r="P134" s="200"/>
      <c r="Q134" s="200"/>
      <c r="R134" s="200"/>
      <c r="S134" s="200"/>
      <c r="T134" s="201"/>
      <c r="AT134" s="195" t="s">
        <v>160</v>
      </c>
      <c r="AU134" s="195" t="s">
        <v>83</v>
      </c>
      <c r="AV134" s="12" t="s">
        <v>83</v>
      </c>
      <c r="AW134" s="12" t="s">
        <v>30</v>
      </c>
      <c r="AX134" s="12" t="s">
        <v>73</v>
      </c>
      <c r="AY134" s="195" t="s">
        <v>149</v>
      </c>
    </row>
    <row r="135" s="15" customFormat="1">
      <c r="B135" s="231"/>
      <c r="D135" s="191" t="s">
        <v>160</v>
      </c>
      <c r="E135" s="232" t="s">
        <v>1</v>
      </c>
      <c r="F135" s="233" t="s">
        <v>589</v>
      </c>
      <c r="H135" s="234">
        <v>53.399999999999999</v>
      </c>
      <c r="I135" s="235"/>
      <c r="L135" s="231"/>
      <c r="M135" s="236"/>
      <c r="N135" s="237"/>
      <c r="O135" s="237"/>
      <c r="P135" s="237"/>
      <c r="Q135" s="237"/>
      <c r="R135" s="237"/>
      <c r="S135" s="237"/>
      <c r="T135" s="238"/>
      <c r="AT135" s="232" t="s">
        <v>160</v>
      </c>
      <c r="AU135" s="232" t="s">
        <v>83</v>
      </c>
      <c r="AV135" s="15" t="s">
        <v>167</v>
      </c>
      <c r="AW135" s="15" t="s">
        <v>30</v>
      </c>
      <c r="AX135" s="15" t="s">
        <v>73</v>
      </c>
      <c r="AY135" s="232" t="s">
        <v>149</v>
      </c>
    </row>
    <row r="136" s="13" customFormat="1">
      <c r="B136" s="202"/>
      <c r="D136" s="191" t="s">
        <v>160</v>
      </c>
      <c r="E136" s="203" t="s">
        <v>1</v>
      </c>
      <c r="F136" s="204" t="s">
        <v>187</v>
      </c>
      <c r="H136" s="205">
        <v>163.34</v>
      </c>
      <c r="I136" s="206"/>
      <c r="L136" s="202"/>
      <c r="M136" s="207"/>
      <c r="N136" s="208"/>
      <c r="O136" s="208"/>
      <c r="P136" s="208"/>
      <c r="Q136" s="208"/>
      <c r="R136" s="208"/>
      <c r="S136" s="208"/>
      <c r="T136" s="209"/>
      <c r="AT136" s="203" t="s">
        <v>160</v>
      </c>
      <c r="AU136" s="203" t="s">
        <v>83</v>
      </c>
      <c r="AV136" s="13" t="s">
        <v>156</v>
      </c>
      <c r="AW136" s="13" t="s">
        <v>30</v>
      </c>
      <c r="AX136" s="13" t="s">
        <v>81</v>
      </c>
      <c r="AY136" s="203" t="s">
        <v>149</v>
      </c>
    </row>
    <row r="137" s="1" customFormat="1" ht="48" customHeight="1">
      <c r="B137" s="177"/>
      <c r="C137" s="178" t="s">
        <v>167</v>
      </c>
      <c r="D137" s="178" t="s">
        <v>151</v>
      </c>
      <c r="E137" s="179" t="s">
        <v>882</v>
      </c>
      <c r="F137" s="180" t="s">
        <v>883</v>
      </c>
      <c r="G137" s="181" t="s">
        <v>154</v>
      </c>
      <c r="H137" s="182">
        <v>194.40000000000001</v>
      </c>
      <c r="I137" s="183"/>
      <c r="J137" s="184">
        <f>ROUND(I137*H137,2)</f>
        <v>0</v>
      </c>
      <c r="K137" s="180" t="s">
        <v>531</v>
      </c>
      <c r="L137" s="37"/>
      <c r="M137" s="185" t="s">
        <v>1</v>
      </c>
      <c r="N137" s="186" t="s">
        <v>38</v>
      </c>
      <c r="O137" s="73"/>
      <c r="P137" s="187">
        <f>O137*H137</f>
        <v>0</v>
      </c>
      <c r="Q137" s="187">
        <v>0</v>
      </c>
      <c r="R137" s="187">
        <f>Q137*H137</f>
        <v>0</v>
      </c>
      <c r="S137" s="187">
        <v>0.098000000000000004</v>
      </c>
      <c r="T137" s="188">
        <f>S137*H137</f>
        <v>19.051200000000001</v>
      </c>
      <c r="AR137" s="189" t="s">
        <v>156</v>
      </c>
      <c r="AT137" s="189" t="s">
        <v>151</v>
      </c>
      <c r="AU137" s="189" t="s">
        <v>83</v>
      </c>
      <c r="AY137" s="18" t="s">
        <v>149</v>
      </c>
      <c r="BE137" s="190">
        <f>IF(N137="základní",J137,0)</f>
        <v>0</v>
      </c>
      <c r="BF137" s="190">
        <f>IF(N137="snížená",J137,0)</f>
        <v>0</v>
      </c>
      <c r="BG137" s="190">
        <f>IF(N137="zákl. přenesená",J137,0)</f>
        <v>0</v>
      </c>
      <c r="BH137" s="190">
        <f>IF(N137="sníž. přenesená",J137,0)</f>
        <v>0</v>
      </c>
      <c r="BI137" s="190">
        <f>IF(N137="nulová",J137,0)</f>
        <v>0</v>
      </c>
      <c r="BJ137" s="18" t="s">
        <v>81</v>
      </c>
      <c r="BK137" s="190">
        <f>ROUND(I137*H137,2)</f>
        <v>0</v>
      </c>
      <c r="BL137" s="18" t="s">
        <v>156</v>
      </c>
      <c r="BM137" s="189" t="s">
        <v>884</v>
      </c>
    </row>
    <row r="138" s="12" customFormat="1">
      <c r="B138" s="194"/>
      <c r="D138" s="191" t="s">
        <v>160</v>
      </c>
      <c r="E138" s="195" t="s">
        <v>1</v>
      </c>
      <c r="F138" s="196" t="s">
        <v>885</v>
      </c>
      <c r="H138" s="197">
        <v>194.40000000000001</v>
      </c>
      <c r="I138" s="198"/>
      <c r="L138" s="194"/>
      <c r="M138" s="199"/>
      <c r="N138" s="200"/>
      <c r="O138" s="200"/>
      <c r="P138" s="200"/>
      <c r="Q138" s="200"/>
      <c r="R138" s="200"/>
      <c r="S138" s="200"/>
      <c r="T138" s="201"/>
      <c r="AT138" s="195" t="s">
        <v>160</v>
      </c>
      <c r="AU138" s="195" t="s">
        <v>83</v>
      </c>
      <c r="AV138" s="12" t="s">
        <v>83</v>
      </c>
      <c r="AW138" s="12" t="s">
        <v>30</v>
      </c>
      <c r="AX138" s="12" t="s">
        <v>81</v>
      </c>
      <c r="AY138" s="195" t="s">
        <v>149</v>
      </c>
    </row>
    <row r="139" s="1" customFormat="1" ht="60" customHeight="1">
      <c r="B139" s="177"/>
      <c r="C139" s="178" t="s">
        <v>156</v>
      </c>
      <c r="D139" s="178" t="s">
        <v>151</v>
      </c>
      <c r="E139" s="179" t="s">
        <v>536</v>
      </c>
      <c r="F139" s="180" t="s">
        <v>537</v>
      </c>
      <c r="G139" s="181" t="s">
        <v>154</v>
      </c>
      <c r="H139" s="182">
        <v>163.34</v>
      </c>
      <c r="I139" s="183"/>
      <c r="J139" s="184">
        <f>ROUND(I139*H139,2)</f>
        <v>0</v>
      </c>
      <c r="K139" s="180" t="s">
        <v>531</v>
      </c>
      <c r="L139" s="37"/>
      <c r="M139" s="185" t="s">
        <v>1</v>
      </c>
      <c r="N139" s="186" t="s">
        <v>38</v>
      </c>
      <c r="O139" s="73"/>
      <c r="P139" s="187">
        <f>O139*H139</f>
        <v>0</v>
      </c>
      <c r="Q139" s="187">
        <v>0</v>
      </c>
      <c r="R139" s="187">
        <f>Q139*H139</f>
        <v>0</v>
      </c>
      <c r="S139" s="187">
        <v>0.316</v>
      </c>
      <c r="T139" s="188">
        <f>S139*H139</f>
        <v>51.61544</v>
      </c>
      <c r="AR139" s="189" t="s">
        <v>156</v>
      </c>
      <c r="AT139" s="189" t="s">
        <v>151</v>
      </c>
      <c r="AU139" s="189" t="s">
        <v>83</v>
      </c>
      <c r="AY139" s="18" t="s">
        <v>149</v>
      </c>
      <c r="BE139" s="190">
        <f>IF(N139="základní",J139,0)</f>
        <v>0</v>
      </c>
      <c r="BF139" s="190">
        <f>IF(N139="snížená",J139,0)</f>
        <v>0</v>
      </c>
      <c r="BG139" s="190">
        <f>IF(N139="zákl. přenesená",J139,0)</f>
        <v>0</v>
      </c>
      <c r="BH139" s="190">
        <f>IF(N139="sníž. přenesená",J139,0)</f>
        <v>0</v>
      </c>
      <c r="BI139" s="190">
        <f>IF(N139="nulová",J139,0)</f>
        <v>0</v>
      </c>
      <c r="BJ139" s="18" t="s">
        <v>81</v>
      </c>
      <c r="BK139" s="190">
        <f>ROUND(I139*H139,2)</f>
        <v>0</v>
      </c>
      <c r="BL139" s="18" t="s">
        <v>156</v>
      </c>
      <c r="BM139" s="189" t="s">
        <v>886</v>
      </c>
    </row>
    <row r="140" s="12" customFormat="1">
      <c r="B140" s="194"/>
      <c r="D140" s="191" t="s">
        <v>160</v>
      </c>
      <c r="E140" s="195" t="s">
        <v>1</v>
      </c>
      <c r="F140" s="196" t="s">
        <v>879</v>
      </c>
      <c r="H140" s="197">
        <v>45.119999999999997</v>
      </c>
      <c r="I140" s="198"/>
      <c r="L140" s="194"/>
      <c r="M140" s="199"/>
      <c r="N140" s="200"/>
      <c r="O140" s="200"/>
      <c r="P140" s="200"/>
      <c r="Q140" s="200"/>
      <c r="R140" s="200"/>
      <c r="S140" s="200"/>
      <c r="T140" s="201"/>
      <c r="AT140" s="195" t="s">
        <v>160</v>
      </c>
      <c r="AU140" s="195" t="s">
        <v>83</v>
      </c>
      <c r="AV140" s="12" t="s">
        <v>83</v>
      </c>
      <c r="AW140" s="12" t="s">
        <v>30</v>
      </c>
      <c r="AX140" s="12" t="s">
        <v>73</v>
      </c>
      <c r="AY140" s="195" t="s">
        <v>149</v>
      </c>
    </row>
    <row r="141" s="12" customFormat="1">
      <c r="B141" s="194"/>
      <c r="D141" s="191" t="s">
        <v>160</v>
      </c>
      <c r="E141" s="195" t="s">
        <v>1</v>
      </c>
      <c r="F141" s="196" t="s">
        <v>880</v>
      </c>
      <c r="H141" s="197">
        <v>64.819999999999993</v>
      </c>
      <c r="I141" s="198"/>
      <c r="L141" s="194"/>
      <c r="M141" s="199"/>
      <c r="N141" s="200"/>
      <c r="O141" s="200"/>
      <c r="P141" s="200"/>
      <c r="Q141" s="200"/>
      <c r="R141" s="200"/>
      <c r="S141" s="200"/>
      <c r="T141" s="201"/>
      <c r="AT141" s="195" t="s">
        <v>160</v>
      </c>
      <c r="AU141" s="195" t="s">
        <v>83</v>
      </c>
      <c r="AV141" s="12" t="s">
        <v>83</v>
      </c>
      <c r="AW141" s="12" t="s">
        <v>30</v>
      </c>
      <c r="AX141" s="12" t="s">
        <v>73</v>
      </c>
      <c r="AY141" s="195" t="s">
        <v>149</v>
      </c>
    </row>
    <row r="142" s="15" customFormat="1">
      <c r="B142" s="231"/>
      <c r="D142" s="191" t="s">
        <v>160</v>
      </c>
      <c r="E142" s="232" t="s">
        <v>1</v>
      </c>
      <c r="F142" s="233" t="s">
        <v>589</v>
      </c>
      <c r="H142" s="234">
        <v>109.94</v>
      </c>
      <c r="I142" s="235"/>
      <c r="L142" s="231"/>
      <c r="M142" s="236"/>
      <c r="N142" s="237"/>
      <c r="O142" s="237"/>
      <c r="P142" s="237"/>
      <c r="Q142" s="237"/>
      <c r="R142" s="237"/>
      <c r="S142" s="237"/>
      <c r="T142" s="238"/>
      <c r="AT142" s="232" t="s">
        <v>160</v>
      </c>
      <c r="AU142" s="232" t="s">
        <v>83</v>
      </c>
      <c r="AV142" s="15" t="s">
        <v>167</v>
      </c>
      <c r="AW142" s="15" t="s">
        <v>30</v>
      </c>
      <c r="AX142" s="15" t="s">
        <v>73</v>
      </c>
      <c r="AY142" s="232" t="s">
        <v>149</v>
      </c>
    </row>
    <row r="143" s="12" customFormat="1">
      <c r="B143" s="194"/>
      <c r="D143" s="191" t="s">
        <v>160</v>
      </c>
      <c r="E143" s="195" t="s">
        <v>1</v>
      </c>
      <c r="F143" s="196" t="s">
        <v>881</v>
      </c>
      <c r="H143" s="197">
        <v>53.399999999999999</v>
      </c>
      <c r="I143" s="198"/>
      <c r="L143" s="194"/>
      <c r="M143" s="199"/>
      <c r="N143" s="200"/>
      <c r="O143" s="200"/>
      <c r="P143" s="200"/>
      <c r="Q143" s="200"/>
      <c r="R143" s="200"/>
      <c r="S143" s="200"/>
      <c r="T143" s="201"/>
      <c r="AT143" s="195" t="s">
        <v>160</v>
      </c>
      <c r="AU143" s="195" t="s">
        <v>83</v>
      </c>
      <c r="AV143" s="12" t="s">
        <v>83</v>
      </c>
      <c r="AW143" s="12" t="s">
        <v>30</v>
      </c>
      <c r="AX143" s="12" t="s">
        <v>73</v>
      </c>
      <c r="AY143" s="195" t="s">
        <v>149</v>
      </c>
    </row>
    <row r="144" s="15" customFormat="1">
      <c r="B144" s="231"/>
      <c r="D144" s="191" t="s">
        <v>160</v>
      </c>
      <c r="E144" s="232" t="s">
        <v>1</v>
      </c>
      <c r="F144" s="233" t="s">
        <v>589</v>
      </c>
      <c r="H144" s="234">
        <v>53.399999999999999</v>
      </c>
      <c r="I144" s="235"/>
      <c r="L144" s="231"/>
      <c r="M144" s="236"/>
      <c r="N144" s="237"/>
      <c r="O144" s="237"/>
      <c r="P144" s="237"/>
      <c r="Q144" s="237"/>
      <c r="R144" s="237"/>
      <c r="S144" s="237"/>
      <c r="T144" s="238"/>
      <c r="AT144" s="232" t="s">
        <v>160</v>
      </c>
      <c r="AU144" s="232" t="s">
        <v>83</v>
      </c>
      <c r="AV144" s="15" t="s">
        <v>167</v>
      </c>
      <c r="AW144" s="15" t="s">
        <v>30</v>
      </c>
      <c r="AX144" s="15" t="s">
        <v>73</v>
      </c>
      <c r="AY144" s="232" t="s">
        <v>149</v>
      </c>
    </row>
    <row r="145" s="13" customFormat="1">
      <c r="B145" s="202"/>
      <c r="D145" s="191" t="s">
        <v>160</v>
      </c>
      <c r="E145" s="203" t="s">
        <v>1</v>
      </c>
      <c r="F145" s="204" t="s">
        <v>187</v>
      </c>
      <c r="H145" s="205">
        <v>163.34</v>
      </c>
      <c r="I145" s="206"/>
      <c r="L145" s="202"/>
      <c r="M145" s="207"/>
      <c r="N145" s="208"/>
      <c r="O145" s="208"/>
      <c r="P145" s="208"/>
      <c r="Q145" s="208"/>
      <c r="R145" s="208"/>
      <c r="S145" s="208"/>
      <c r="T145" s="209"/>
      <c r="AT145" s="203" t="s">
        <v>160</v>
      </c>
      <c r="AU145" s="203" t="s">
        <v>83</v>
      </c>
      <c r="AV145" s="13" t="s">
        <v>156</v>
      </c>
      <c r="AW145" s="13" t="s">
        <v>30</v>
      </c>
      <c r="AX145" s="13" t="s">
        <v>81</v>
      </c>
      <c r="AY145" s="203" t="s">
        <v>149</v>
      </c>
    </row>
    <row r="146" s="1" customFormat="1" ht="36" customHeight="1">
      <c r="B146" s="177"/>
      <c r="C146" s="178" t="s">
        <v>178</v>
      </c>
      <c r="D146" s="178" t="s">
        <v>151</v>
      </c>
      <c r="E146" s="179" t="s">
        <v>887</v>
      </c>
      <c r="F146" s="180" t="s">
        <v>888</v>
      </c>
      <c r="G146" s="181" t="s">
        <v>281</v>
      </c>
      <c r="H146" s="182">
        <v>108</v>
      </c>
      <c r="I146" s="183"/>
      <c r="J146" s="184">
        <f>ROUND(I146*H146,2)</f>
        <v>0</v>
      </c>
      <c r="K146" s="180" t="s">
        <v>531</v>
      </c>
      <c r="L146" s="37"/>
      <c r="M146" s="185" t="s">
        <v>1</v>
      </c>
      <c r="N146" s="186" t="s">
        <v>38</v>
      </c>
      <c r="O146" s="73"/>
      <c r="P146" s="187">
        <f>O146*H146</f>
        <v>0</v>
      </c>
      <c r="Q146" s="187">
        <v>0</v>
      </c>
      <c r="R146" s="187">
        <f>Q146*H146</f>
        <v>0</v>
      </c>
      <c r="S146" s="187">
        <v>0.28999999999999998</v>
      </c>
      <c r="T146" s="188">
        <f>S146*H146</f>
        <v>31.319999999999997</v>
      </c>
      <c r="AR146" s="189" t="s">
        <v>156</v>
      </c>
      <c r="AT146" s="189" t="s">
        <v>151</v>
      </c>
      <c r="AU146" s="189" t="s">
        <v>83</v>
      </c>
      <c r="AY146" s="18" t="s">
        <v>149</v>
      </c>
      <c r="BE146" s="190">
        <f>IF(N146="základní",J146,0)</f>
        <v>0</v>
      </c>
      <c r="BF146" s="190">
        <f>IF(N146="snížená",J146,0)</f>
        <v>0</v>
      </c>
      <c r="BG146" s="190">
        <f>IF(N146="zákl. přenesená",J146,0)</f>
        <v>0</v>
      </c>
      <c r="BH146" s="190">
        <f>IF(N146="sníž. přenesená",J146,0)</f>
        <v>0</v>
      </c>
      <c r="BI146" s="190">
        <f>IF(N146="nulová",J146,0)</f>
        <v>0</v>
      </c>
      <c r="BJ146" s="18" t="s">
        <v>81</v>
      </c>
      <c r="BK146" s="190">
        <f>ROUND(I146*H146,2)</f>
        <v>0</v>
      </c>
      <c r="BL146" s="18" t="s">
        <v>156</v>
      </c>
      <c r="BM146" s="189" t="s">
        <v>889</v>
      </c>
    </row>
    <row r="147" s="12" customFormat="1">
      <c r="B147" s="194"/>
      <c r="D147" s="191" t="s">
        <v>160</v>
      </c>
      <c r="E147" s="195" t="s">
        <v>1</v>
      </c>
      <c r="F147" s="196" t="s">
        <v>890</v>
      </c>
      <c r="H147" s="197">
        <v>108</v>
      </c>
      <c r="I147" s="198"/>
      <c r="L147" s="194"/>
      <c r="M147" s="199"/>
      <c r="N147" s="200"/>
      <c r="O147" s="200"/>
      <c r="P147" s="200"/>
      <c r="Q147" s="200"/>
      <c r="R147" s="200"/>
      <c r="S147" s="200"/>
      <c r="T147" s="201"/>
      <c r="AT147" s="195" t="s">
        <v>160</v>
      </c>
      <c r="AU147" s="195" t="s">
        <v>83</v>
      </c>
      <c r="AV147" s="12" t="s">
        <v>83</v>
      </c>
      <c r="AW147" s="12" t="s">
        <v>30</v>
      </c>
      <c r="AX147" s="12" t="s">
        <v>81</v>
      </c>
      <c r="AY147" s="195" t="s">
        <v>149</v>
      </c>
    </row>
    <row r="148" s="1" customFormat="1" ht="36" customHeight="1">
      <c r="B148" s="177"/>
      <c r="C148" s="178" t="s">
        <v>188</v>
      </c>
      <c r="D148" s="178" t="s">
        <v>151</v>
      </c>
      <c r="E148" s="179" t="s">
        <v>891</v>
      </c>
      <c r="F148" s="180" t="s">
        <v>892</v>
      </c>
      <c r="G148" s="181" t="s">
        <v>281</v>
      </c>
      <c r="H148" s="182">
        <v>108</v>
      </c>
      <c r="I148" s="183"/>
      <c r="J148" s="184">
        <f>ROUND(I148*H148,2)</f>
        <v>0</v>
      </c>
      <c r="K148" s="180" t="s">
        <v>531</v>
      </c>
      <c r="L148" s="37"/>
      <c r="M148" s="185" t="s">
        <v>1</v>
      </c>
      <c r="N148" s="186" t="s">
        <v>38</v>
      </c>
      <c r="O148" s="73"/>
      <c r="P148" s="187">
        <f>O148*H148</f>
        <v>0</v>
      </c>
      <c r="Q148" s="187">
        <v>0</v>
      </c>
      <c r="R148" s="187">
        <f>Q148*H148</f>
        <v>0</v>
      </c>
      <c r="S148" s="187">
        <v>0.11500000000000001</v>
      </c>
      <c r="T148" s="188">
        <f>S148*H148</f>
        <v>12.42</v>
      </c>
      <c r="AR148" s="189" t="s">
        <v>156</v>
      </c>
      <c r="AT148" s="189" t="s">
        <v>151</v>
      </c>
      <c r="AU148" s="189" t="s">
        <v>83</v>
      </c>
      <c r="AY148" s="18" t="s">
        <v>149</v>
      </c>
      <c r="BE148" s="190">
        <f>IF(N148="základní",J148,0)</f>
        <v>0</v>
      </c>
      <c r="BF148" s="190">
        <f>IF(N148="snížená",J148,0)</f>
        <v>0</v>
      </c>
      <c r="BG148" s="190">
        <f>IF(N148="zákl. přenesená",J148,0)</f>
        <v>0</v>
      </c>
      <c r="BH148" s="190">
        <f>IF(N148="sníž. přenesená",J148,0)</f>
        <v>0</v>
      </c>
      <c r="BI148" s="190">
        <f>IF(N148="nulová",J148,0)</f>
        <v>0</v>
      </c>
      <c r="BJ148" s="18" t="s">
        <v>81</v>
      </c>
      <c r="BK148" s="190">
        <f>ROUND(I148*H148,2)</f>
        <v>0</v>
      </c>
      <c r="BL148" s="18" t="s">
        <v>156</v>
      </c>
      <c r="BM148" s="189" t="s">
        <v>893</v>
      </c>
    </row>
    <row r="149" s="12" customFormat="1">
      <c r="B149" s="194"/>
      <c r="D149" s="191" t="s">
        <v>160</v>
      </c>
      <c r="E149" s="195" t="s">
        <v>1</v>
      </c>
      <c r="F149" s="196" t="s">
        <v>890</v>
      </c>
      <c r="H149" s="197">
        <v>108</v>
      </c>
      <c r="I149" s="198"/>
      <c r="L149" s="194"/>
      <c r="M149" s="199"/>
      <c r="N149" s="200"/>
      <c r="O149" s="200"/>
      <c r="P149" s="200"/>
      <c r="Q149" s="200"/>
      <c r="R149" s="200"/>
      <c r="S149" s="200"/>
      <c r="T149" s="201"/>
      <c r="AT149" s="195" t="s">
        <v>160</v>
      </c>
      <c r="AU149" s="195" t="s">
        <v>83</v>
      </c>
      <c r="AV149" s="12" t="s">
        <v>83</v>
      </c>
      <c r="AW149" s="12" t="s">
        <v>30</v>
      </c>
      <c r="AX149" s="12" t="s">
        <v>81</v>
      </c>
      <c r="AY149" s="195" t="s">
        <v>149</v>
      </c>
    </row>
    <row r="150" s="1" customFormat="1" ht="24" customHeight="1">
      <c r="B150" s="177"/>
      <c r="C150" s="178" t="s">
        <v>193</v>
      </c>
      <c r="D150" s="178" t="s">
        <v>151</v>
      </c>
      <c r="E150" s="179" t="s">
        <v>539</v>
      </c>
      <c r="F150" s="180" t="s">
        <v>540</v>
      </c>
      <c r="G150" s="181" t="s">
        <v>541</v>
      </c>
      <c r="H150" s="182">
        <v>480</v>
      </c>
      <c r="I150" s="183"/>
      <c r="J150" s="184">
        <f>ROUND(I150*H150,2)</f>
        <v>0</v>
      </c>
      <c r="K150" s="180" t="s">
        <v>531</v>
      </c>
      <c r="L150" s="37"/>
      <c r="M150" s="185" t="s">
        <v>1</v>
      </c>
      <c r="N150" s="186" t="s">
        <v>38</v>
      </c>
      <c r="O150" s="73"/>
      <c r="P150" s="187">
        <f>O150*H150</f>
        <v>0</v>
      </c>
      <c r="Q150" s="187">
        <v>0</v>
      </c>
      <c r="R150" s="187">
        <f>Q150*H150</f>
        <v>0</v>
      </c>
      <c r="S150" s="187">
        <v>0</v>
      </c>
      <c r="T150" s="188">
        <f>S150*H150</f>
        <v>0</v>
      </c>
      <c r="AR150" s="189" t="s">
        <v>156</v>
      </c>
      <c r="AT150" s="189" t="s">
        <v>151</v>
      </c>
      <c r="AU150" s="189" t="s">
        <v>83</v>
      </c>
      <c r="AY150" s="18" t="s">
        <v>149</v>
      </c>
      <c r="BE150" s="190">
        <f>IF(N150="základní",J150,0)</f>
        <v>0</v>
      </c>
      <c r="BF150" s="190">
        <f>IF(N150="snížená",J150,0)</f>
        <v>0</v>
      </c>
      <c r="BG150" s="190">
        <f>IF(N150="zákl. přenesená",J150,0)</f>
        <v>0</v>
      </c>
      <c r="BH150" s="190">
        <f>IF(N150="sníž. přenesená",J150,0)</f>
        <v>0</v>
      </c>
      <c r="BI150" s="190">
        <f>IF(N150="nulová",J150,0)</f>
        <v>0</v>
      </c>
      <c r="BJ150" s="18" t="s">
        <v>81</v>
      </c>
      <c r="BK150" s="190">
        <f>ROUND(I150*H150,2)</f>
        <v>0</v>
      </c>
      <c r="BL150" s="18" t="s">
        <v>156</v>
      </c>
      <c r="BM150" s="189" t="s">
        <v>894</v>
      </c>
    </row>
    <row r="151" s="12" customFormat="1">
      <c r="B151" s="194"/>
      <c r="D151" s="191" t="s">
        <v>160</v>
      </c>
      <c r="E151" s="195" t="s">
        <v>1</v>
      </c>
      <c r="F151" s="196" t="s">
        <v>895</v>
      </c>
      <c r="H151" s="197">
        <v>480</v>
      </c>
      <c r="I151" s="198"/>
      <c r="L151" s="194"/>
      <c r="M151" s="199"/>
      <c r="N151" s="200"/>
      <c r="O151" s="200"/>
      <c r="P151" s="200"/>
      <c r="Q151" s="200"/>
      <c r="R151" s="200"/>
      <c r="S151" s="200"/>
      <c r="T151" s="201"/>
      <c r="AT151" s="195" t="s">
        <v>160</v>
      </c>
      <c r="AU151" s="195" t="s">
        <v>83</v>
      </c>
      <c r="AV151" s="12" t="s">
        <v>83</v>
      </c>
      <c r="AW151" s="12" t="s">
        <v>30</v>
      </c>
      <c r="AX151" s="12" t="s">
        <v>81</v>
      </c>
      <c r="AY151" s="195" t="s">
        <v>149</v>
      </c>
    </row>
    <row r="152" s="1" customFormat="1" ht="36" customHeight="1">
      <c r="B152" s="177"/>
      <c r="C152" s="178" t="s">
        <v>199</v>
      </c>
      <c r="D152" s="178" t="s">
        <v>151</v>
      </c>
      <c r="E152" s="179" t="s">
        <v>544</v>
      </c>
      <c r="F152" s="180" t="s">
        <v>545</v>
      </c>
      <c r="G152" s="181" t="s">
        <v>546</v>
      </c>
      <c r="H152" s="182">
        <v>60</v>
      </c>
      <c r="I152" s="183"/>
      <c r="J152" s="184">
        <f>ROUND(I152*H152,2)</f>
        <v>0</v>
      </c>
      <c r="K152" s="180" t="s">
        <v>531</v>
      </c>
      <c r="L152" s="37"/>
      <c r="M152" s="185" t="s">
        <v>1</v>
      </c>
      <c r="N152" s="186" t="s">
        <v>38</v>
      </c>
      <c r="O152" s="73"/>
      <c r="P152" s="187">
        <f>O152*H152</f>
        <v>0</v>
      </c>
      <c r="Q152" s="187">
        <v>0</v>
      </c>
      <c r="R152" s="187">
        <f>Q152*H152</f>
        <v>0</v>
      </c>
      <c r="S152" s="187">
        <v>0</v>
      </c>
      <c r="T152" s="188">
        <f>S152*H152</f>
        <v>0</v>
      </c>
      <c r="AR152" s="189" t="s">
        <v>156</v>
      </c>
      <c r="AT152" s="189" t="s">
        <v>151</v>
      </c>
      <c r="AU152" s="189" t="s">
        <v>83</v>
      </c>
      <c r="AY152" s="18" t="s">
        <v>149</v>
      </c>
      <c r="BE152" s="190">
        <f>IF(N152="základní",J152,0)</f>
        <v>0</v>
      </c>
      <c r="BF152" s="190">
        <f>IF(N152="snížená",J152,0)</f>
        <v>0</v>
      </c>
      <c r="BG152" s="190">
        <f>IF(N152="zákl. přenesená",J152,0)</f>
        <v>0</v>
      </c>
      <c r="BH152" s="190">
        <f>IF(N152="sníž. přenesená",J152,0)</f>
        <v>0</v>
      </c>
      <c r="BI152" s="190">
        <f>IF(N152="nulová",J152,0)</f>
        <v>0</v>
      </c>
      <c r="BJ152" s="18" t="s">
        <v>81</v>
      </c>
      <c r="BK152" s="190">
        <f>ROUND(I152*H152,2)</f>
        <v>0</v>
      </c>
      <c r="BL152" s="18" t="s">
        <v>156</v>
      </c>
      <c r="BM152" s="189" t="s">
        <v>896</v>
      </c>
    </row>
    <row r="153" s="12" customFormat="1">
      <c r="B153" s="194"/>
      <c r="D153" s="191" t="s">
        <v>160</v>
      </c>
      <c r="E153" s="195" t="s">
        <v>1</v>
      </c>
      <c r="F153" s="196" t="s">
        <v>800</v>
      </c>
      <c r="H153" s="197">
        <v>60</v>
      </c>
      <c r="I153" s="198"/>
      <c r="L153" s="194"/>
      <c r="M153" s="199"/>
      <c r="N153" s="200"/>
      <c r="O153" s="200"/>
      <c r="P153" s="200"/>
      <c r="Q153" s="200"/>
      <c r="R153" s="200"/>
      <c r="S153" s="200"/>
      <c r="T153" s="201"/>
      <c r="AT153" s="195" t="s">
        <v>160</v>
      </c>
      <c r="AU153" s="195" t="s">
        <v>83</v>
      </c>
      <c r="AV153" s="12" t="s">
        <v>83</v>
      </c>
      <c r="AW153" s="12" t="s">
        <v>30</v>
      </c>
      <c r="AX153" s="12" t="s">
        <v>81</v>
      </c>
      <c r="AY153" s="195" t="s">
        <v>149</v>
      </c>
    </row>
    <row r="154" s="1" customFormat="1" ht="84" customHeight="1">
      <c r="B154" s="177"/>
      <c r="C154" s="178" t="s">
        <v>204</v>
      </c>
      <c r="D154" s="178" t="s">
        <v>151</v>
      </c>
      <c r="E154" s="179" t="s">
        <v>549</v>
      </c>
      <c r="F154" s="180" t="s">
        <v>550</v>
      </c>
      <c r="G154" s="181" t="s">
        <v>281</v>
      </c>
      <c r="H154" s="182">
        <v>7.2000000000000002</v>
      </c>
      <c r="I154" s="183"/>
      <c r="J154" s="184">
        <f>ROUND(I154*H154,2)</f>
        <v>0</v>
      </c>
      <c r="K154" s="180" t="s">
        <v>531</v>
      </c>
      <c r="L154" s="37"/>
      <c r="M154" s="185" t="s">
        <v>1</v>
      </c>
      <c r="N154" s="186" t="s">
        <v>38</v>
      </c>
      <c r="O154" s="73"/>
      <c r="P154" s="187">
        <f>O154*H154</f>
        <v>0</v>
      </c>
      <c r="Q154" s="187">
        <v>0.036900000000000002</v>
      </c>
      <c r="R154" s="187">
        <f>Q154*H154</f>
        <v>0.26568000000000003</v>
      </c>
      <c r="S154" s="187">
        <v>0</v>
      </c>
      <c r="T154" s="188">
        <f>S154*H154</f>
        <v>0</v>
      </c>
      <c r="AR154" s="189" t="s">
        <v>156</v>
      </c>
      <c r="AT154" s="189" t="s">
        <v>151</v>
      </c>
      <c r="AU154" s="189" t="s">
        <v>83</v>
      </c>
      <c r="AY154" s="18" t="s">
        <v>149</v>
      </c>
      <c r="BE154" s="190">
        <f>IF(N154="základní",J154,0)</f>
        <v>0</v>
      </c>
      <c r="BF154" s="190">
        <f>IF(N154="snížená",J154,0)</f>
        <v>0</v>
      </c>
      <c r="BG154" s="190">
        <f>IF(N154="zákl. přenesená",J154,0)</f>
        <v>0</v>
      </c>
      <c r="BH154" s="190">
        <f>IF(N154="sníž. přenesená",J154,0)</f>
        <v>0</v>
      </c>
      <c r="BI154" s="190">
        <f>IF(N154="nulová",J154,0)</f>
        <v>0</v>
      </c>
      <c r="BJ154" s="18" t="s">
        <v>81</v>
      </c>
      <c r="BK154" s="190">
        <f>ROUND(I154*H154,2)</f>
        <v>0</v>
      </c>
      <c r="BL154" s="18" t="s">
        <v>156</v>
      </c>
      <c r="BM154" s="189" t="s">
        <v>897</v>
      </c>
    </row>
    <row r="155" s="12" customFormat="1">
      <c r="B155" s="194"/>
      <c r="D155" s="191" t="s">
        <v>160</v>
      </c>
      <c r="E155" s="195" t="s">
        <v>1</v>
      </c>
      <c r="F155" s="196" t="s">
        <v>898</v>
      </c>
      <c r="H155" s="197">
        <v>4.7999999999999998</v>
      </c>
      <c r="I155" s="198"/>
      <c r="L155" s="194"/>
      <c r="M155" s="199"/>
      <c r="N155" s="200"/>
      <c r="O155" s="200"/>
      <c r="P155" s="200"/>
      <c r="Q155" s="200"/>
      <c r="R155" s="200"/>
      <c r="S155" s="200"/>
      <c r="T155" s="201"/>
      <c r="AT155" s="195" t="s">
        <v>160</v>
      </c>
      <c r="AU155" s="195" t="s">
        <v>83</v>
      </c>
      <c r="AV155" s="12" t="s">
        <v>83</v>
      </c>
      <c r="AW155" s="12" t="s">
        <v>30</v>
      </c>
      <c r="AX155" s="12" t="s">
        <v>73</v>
      </c>
      <c r="AY155" s="195" t="s">
        <v>149</v>
      </c>
    </row>
    <row r="156" s="12" customFormat="1">
      <c r="B156" s="194"/>
      <c r="D156" s="191" t="s">
        <v>160</v>
      </c>
      <c r="E156" s="195" t="s">
        <v>1</v>
      </c>
      <c r="F156" s="196" t="s">
        <v>899</v>
      </c>
      <c r="H156" s="197">
        <v>2.3999999999999999</v>
      </c>
      <c r="I156" s="198"/>
      <c r="L156" s="194"/>
      <c r="M156" s="199"/>
      <c r="N156" s="200"/>
      <c r="O156" s="200"/>
      <c r="P156" s="200"/>
      <c r="Q156" s="200"/>
      <c r="R156" s="200"/>
      <c r="S156" s="200"/>
      <c r="T156" s="201"/>
      <c r="AT156" s="195" t="s">
        <v>160</v>
      </c>
      <c r="AU156" s="195" t="s">
        <v>83</v>
      </c>
      <c r="AV156" s="12" t="s">
        <v>83</v>
      </c>
      <c r="AW156" s="12" t="s">
        <v>30</v>
      </c>
      <c r="AX156" s="12" t="s">
        <v>73</v>
      </c>
      <c r="AY156" s="195" t="s">
        <v>149</v>
      </c>
    </row>
    <row r="157" s="13" customFormat="1">
      <c r="B157" s="202"/>
      <c r="D157" s="191" t="s">
        <v>160</v>
      </c>
      <c r="E157" s="203" t="s">
        <v>1</v>
      </c>
      <c r="F157" s="204" t="s">
        <v>187</v>
      </c>
      <c r="H157" s="205">
        <v>7.1999999999999993</v>
      </c>
      <c r="I157" s="206"/>
      <c r="L157" s="202"/>
      <c r="M157" s="207"/>
      <c r="N157" s="208"/>
      <c r="O157" s="208"/>
      <c r="P157" s="208"/>
      <c r="Q157" s="208"/>
      <c r="R157" s="208"/>
      <c r="S157" s="208"/>
      <c r="T157" s="209"/>
      <c r="AT157" s="203" t="s">
        <v>160</v>
      </c>
      <c r="AU157" s="203" t="s">
        <v>83</v>
      </c>
      <c r="AV157" s="13" t="s">
        <v>156</v>
      </c>
      <c r="AW157" s="13" t="s">
        <v>30</v>
      </c>
      <c r="AX157" s="13" t="s">
        <v>81</v>
      </c>
      <c r="AY157" s="203" t="s">
        <v>149</v>
      </c>
    </row>
    <row r="158" s="1" customFormat="1" ht="36" customHeight="1">
      <c r="B158" s="177"/>
      <c r="C158" s="178" t="s">
        <v>211</v>
      </c>
      <c r="D158" s="178" t="s">
        <v>151</v>
      </c>
      <c r="E158" s="179" t="s">
        <v>553</v>
      </c>
      <c r="F158" s="180" t="s">
        <v>554</v>
      </c>
      <c r="G158" s="181" t="s">
        <v>281</v>
      </c>
      <c r="H158" s="182">
        <v>16</v>
      </c>
      <c r="I158" s="183"/>
      <c r="J158" s="184">
        <f>ROUND(I158*H158,2)</f>
        <v>0</v>
      </c>
      <c r="K158" s="180" t="s">
        <v>531</v>
      </c>
      <c r="L158" s="37"/>
      <c r="M158" s="185" t="s">
        <v>1</v>
      </c>
      <c r="N158" s="186" t="s">
        <v>38</v>
      </c>
      <c r="O158" s="73"/>
      <c r="P158" s="187">
        <f>O158*H158</f>
        <v>0</v>
      </c>
      <c r="Q158" s="187">
        <v>0.00029999999999999997</v>
      </c>
      <c r="R158" s="187">
        <f>Q158*H158</f>
        <v>0.0047999999999999996</v>
      </c>
      <c r="S158" s="187">
        <v>0</v>
      </c>
      <c r="T158" s="188">
        <f>S158*H158</f>
        <v>0</v>
      </c>
      <c r="AR158" s="189" t="s">
        <v>156</v>
      </c>
      <c r="AT158" s="189" t="s">
        <v>151</v>
      </c>
      <c r="AU158" s="189" t="s">
        <v>83</v>
      </c>
      <c r="AY158" s="18" t="s">
        <v>149</v>
      </c>
      <c r="BE158" s="190">
        <f>IF(N158="základní",J158,0)</f>
        <v>0</v>
      </c>
      <c r="BF158" s="190">
        <f>IF(N158="snížená",J158,0)</f>
        <v>0</v>
      </c>
      <c r="BG158" s="190">
        <f>IF(N158="zákl. přenesená",J158,0)</f>
        <v>0</v>
      </c>
      <c r="BH158" s="190">
        <f>IF(N158="sníž. přenesená",J158,0)</f>
        <v>0</v>
      </c>
      <c r="BI158" s="190">
        <f>IF(N158="nulová",J158,0)</f>
        <v>0</v>
      </c>
      <c r="BJ158" s="18" t="s">
        <v>81</v>
      </c>
      <c r="BK158" s="190">
        <f>ROUND(I158*H158,2)</f>
        <v>0</v>
      </c>
      <c r="BL158" s="18" t="s">
        <v>156</v>
      </c>
      <c r="BM158" s="189" t="s">
        <v>900</v>
      </c>
    </row>
    <row r="159" s="12" customFormat="1">
      <c r="B159" s="194"/>
      <c r="D159" s="191" t="s">
        <v>160</v>
      </c>
      <c r="E159" s="195" t="s">
        <v>1</v>
      </c>
      <c r="F159" s="196" t="s">
        <v>556</v>
      </c>
      <c r="H159" s="197">
        <v>16</v>
      </c>
      <c r="I159" s="198"/>
      <c r="L159" s="194"/>
      <c r="M159" s="199"/>
      <c r="N159" s="200"/>
      <c r="O159" s="200"/>
      <c r="P159" s="200"/>
      <c r="Q159" s="200"/>
      <c r="R159" s="200"/>
      <c r="S159" s="200"/>
      <c r="T159" s="201"/>
      <c r="AT159" s="195" t="s">
        <v>160</v>
      </c>
      <c r="AU159" s="195" t="s">
        <v>83</v>
      </c>
      <c r="AV159" s="12" t="s">
        <v>83</v>
      </c>
      <c r="AW159" s="12" t="s">
        <v>30</v>
      </c>
      <c r="AX159" s="12" t="s">
        <v>81</v>
      </c>
      <c r="AY159" s="195" t="s">
        <v>149</v>
      </c>
    </row>
    <row r="160" s="1" customFormat="1" ht="36" customHeight="1">
      <c r="B160" s="177"/>
      <c r="C160" s="178" t="s">
        <v>216</v>
      </c>
      <c r="D160" s="178" t="s">
        <v>151</v>
      </c>
      <c r="E160" s="179" t="s">
        <v>557</v>
      </c>
      <c r="F160" s="180" t="s">
        <v>558</v>
      </c>
      <c r="G160" s="181" t="s">
        <v>281</v>
      </c>
      <c r="H160" s="182">
        <v>16</v>
      </c>
      <c r="I160" s="183"/>
      <c r="J160" s="184">
        <f>ROUND(I160*H160,2)</f>
        <v>0</v>
      </c>
      <c r="K160" s="180" t="s">
        <v>531</v>
      </c>
      <c r="L160" s="37"/>
      <c r="M160" s="185" t="s">
        <v>1</v>
      </c>
      <c r="N160" s="186" t="s">
        <v>38</v>
      </c>
      <c r="O160" s="73"/>
      <c r="P160" s="187">
        <f>O160*H160</f>
        <v>0</v>
      </c>
      <c r="Q160" s="187">
        <v>0</v>
      </c>
      <c r="R160" s="187">
        <f>Q160*H160</f>
        <v>0</v>
      </c>
      <c r="S160" s="187">
        <v>0</v>
      </c>
      <c r="T160" s="188">
        <f>S160*H160</f>
        <v>0</v>
      </c>
      <c r="AR160" s="189" t="s">
        <v>156</v>
      </c>
      <c r="AT160" s="189" t="s">
        <v>151</v>
      </c>
      <c r="AU160" s="189" t="s">
        <v>83</v>
      </c>
      <c r="AY160" s="18" t="s">
        <v>149</v>
      </c>
      <c r="BE160" s="190">
        <f>IF(N160="základní",J160,0)</f>
        <v>0</v>
      </c>
      <c r="BF160" s="190">
        <f>IF(N160="snížená",J160,0)</f>
        <v>0</v>
      </c>
      <c r="BG160" s="190">
        <f>IF(N160="zákl. přenesená",J160,0)</f>
        <v>0</v>
      </c>
      <c r="BH160" s="190">
        <f>IF(N160="sníž. přenesená",J160,0)</f>
        <v>0</v>
      </c>
      <c r="BI160" s="190">
        <f>IF(N160="nulová",J160,0)</f>
        <v>0</v>
      </c>
      <c r="BJ160" s="18" t="s">
        <v>81</v>
      </c>
      <c r="BK160" s="190">
        <f>ROUND(I160*H160,2)</f>
        <v>0</v>
      </c>
      <c r="BL160" s="18" t="s">
        <v>156</v>
      </c>
      <c r="BM160" s="189" t="s">
        <v>901</v>
      </c>
    </row>
    <row r="161" s="12" customFormat="1">
      <c r="B161" s="194"/>
      <c r="D161" s="191" t="s">
        <v>160</v>
      </c>
      <c r="E161" s="195" t="s">
        <v>1</v>
      </c>
      <c r="F161" s="196" t="s">
        <v>560</v>
      </c>
      <c r="H161" s="197">
        <v>16</v>
      </c>
      <c r="I161" s="198"/>
      <c r="L161" s="194"/>
      <c r="M161" s="199"/>
      <c r="N161" s="200"/>
      <c r="O161" s="200"/>
      <c r="P161" s="200"/>
      <c r="Q161" s="200"/>
      <c r="R161" s="200"/>
      <c r="S161" s="200"/>
      <c r="T161" s="201"/>
      <c r="AT161" s="195" t="s">
        <v>160</v>
      </c>
      <c r="AU161" s="195" t="s">
        <v>83</v>
      </c>
      <c r="AV161" s="12" t="s">
        <v>83</v>
      </c>
      <c r="AW161" s="12" t="s">
        <v>30</v>
      </c>
      <c r="AX161" s="12" t="s">
        <v>81</v>
      </c>
      <c r="AY161" s="195" t="s">
        <v>149</v>
      </c>
    </row>
    <row r="162" s="1" customFormat="1" ht="24" customHeight="1">
      <c r="B162" s="177"/>
      <c r="C162" s="178" t="s">
        <v>222</v>
      </c>
      <c r="D162" s="178" t="s">
        <v>151</v>
      </c>
      <c r="E162" s="179" t="s">
        <v>561</v>
      </c>
      <c r="F162" s="180" t="s">
        <v>562</v>
      </c>
      <c r="G162" s="181" t="s">
        <v>281</v>
      </c>
      <c r="H162" s="182">
        <v>24.199999999999999</v>
      </c>
      <c r="I162" s="183"/>
      <c r="J162" s="184">
        <f>ROUND(I162*H162,2)</f>
        <v>0</v>
      </c>
      <c r="K162" s="180" t="s">
        <v>531</v>
      </c>
      <c r="L162" s="37"/>
      <c r="M162" s="185" t="s">
        <v>1</v>
      </c>
      <c r="N162" s="186" t="s">
        <v>38</v>
      </c>
      <c r="O162" s="73"/>
      <c r="P162" s="187">
        <f>O162*H162</f>
        <v>0</v>
      </c>
      <c r="Q162" s="187">
        <v>0.011820000000000001</v>
      </c>
      <c r="R162" s="187">
        <f>Q162*H162</f>
        <v>0.28604400000000002</v>
      </c>
      <c r="S162" s="187">
        <v>0</v>
      </c>
      <c r="T162" s="188">
        <f>S162*H162</f>
        <v>0</v>
      </c>
      <c r="AR162" s="189" t="s">
        <v>156</v>
      </c>
      <c r="AT162" s="189" t="s">
        <v>151</v>
      </c>
      <c r="AU162" s="189" t="s">
        <v>83</v>
      </c>
      <c r="AY162" s="18" t="s">
        <v>149</v>
      </c>
      <c r="BE162" s="190">
        <f>IF(N162="základní",J162,0)</f>
        <v>0</v>
      </c>
      <c r="BF162" s="190">
        <f>IF(N162="snížená",J162,0)</f>
        <v>0</v>
      </c>
      <c r="BG162" s="190">
        <f>IF(N162="zákl. přenesená",J162,0)</f>
        <v>0</v>
      </c>
      <c r="BH162" s="190">
        <f>IF(N162="sníž. přenesená",J162,0)</f>
        <v>0</v>
      </c>
      <c r="BI162" s="190">
        <f>IF(N162="nulová",J162,0)</f>
        <v>0</v>
      </c>
      <c r="BJ162" s="18" t="s">
        <v>81</v>
      </c>
      <c r="BK162" s="190">
        <f>ROUND(I162*H162,2)</f>
        <v>0</v>
      </c>
      <c r="BL162" s="18" t="s">
        <v>156</v>
      </c>
      <c r="BM162" s="189" t="s">
        <v>902</v>
      </c>
    </row>
    <row r="163" s="12" customFormat="1">
      <c r="B163" s="194"/>
      <c r="D163" s="191" t="s">
        <v>160</v>
      </c>
      <c r="E163" s="195" t="s">
        <v>1</v>
      </c>
      <c r="F163" s="196" t="s">
        <v>903</v>
      </c>
      <c r="H163" s="197">
        <v>24.199999999999999</v>
      </c>
      <c r="I163" s="198"/>
      <c r="L163" s="194"/>
      <c r="M163" s="199"/>
      <c r="N163" s="200"/>
      <c r="O163" s="200"/>
      <c r="P163" s="200"/>
      <c r="Q163" s="200"/>
      <c r="R163" s="200"/>
      <c r="S163" s="200"/>
      <c r="T163" s="201"/>
      <c r="AT163" s="195" t="s">
        <v>160</v>
      </c>
      <c r="AU163" s="195" t="s">
        <v>83</v>
      </c>
      <c r="AV163" s="12" t="s">
        <v>83</v>
      </c>
      <c r="AW163" s="12" t="s">
        <v>30</v>
      </c>
      <c r="AX163" s="12" t="s">
        <v>81</v>
      </c>
      <c r="AY163" s="195" t="s">
        <v>149</v>
      </c>
    </row>
    <row r="164" s="1" customFormat="1" ht="24" customHeight="1">
      <c r="B164" s="177"/>
      <c r="C164" s="178" t="s">
        <v>229</v>
      </c>
      <c r="D164" s="178" t="s">
        <v>151</v>
      </c>
      <c r="E164" s="179" t="s">
        <v>565</v>
      </c>
      <c r="F164" s="180" t="s">
        <v>566</v>
      </c>
      <c r="G164" s="181" t="s">
        <v>281</v>
      </c>
      <c r="H164" s="182">
        <v>24.199999999999999</v>
      </c>
      <c r="I164" s="183"/>
      <c r="J164" s="184">
        <f>ROUND(I164*H164,2)</f>
        <v>0</v>
      </c>
      <c r="K164" s="180" t="s">
        <v>531</v>
      </c>
      <c r="L164" s="37"/>
      <c r="M164" s="185" t="s">
        <v>1</v>
      </c>
      <c r="N164" s="186" t="s">
        <v>38</v>
      </c>
      <c r="O164" s="73"/>
      <c r="P164" s="187">
        <f>O164*H164</f>
        <v>0</v>
      </c>
      <c r="Q164" s="187">
        <v>0</v>
      </c>
      <c r="R164" s="187">
        <f>Q164*H164</f>
        <v>0</v>
      </c>
      <c r="S164" s="187">
        <v>0</v>
      </c>
      <c r="T164" s="188">
        <f>S164*H164</f>
        <v>0</v>
      </c>
      <c r="AR164" s="189" t="s">
        <v>156</v>
      </c>
      <c r="AT164" s="189" t="s">
        <v>151</v>
      </c>
      <c r="AU164" s="189" t="s">
        <v>83</v>
      </c>
      <c r="AY164" s="18" t="s">
        <v>149</v>
      </c>
      <c r="BE164" s="190">
        <f>IF(N164="základní",J164,0)</f>
        <v>0</v>
      </c>
      <c r="BF164" s="190">
        <f>IF(N164="snížená",J164,0)</f>
        <v>0</v>
      </c>
      <c r="BG164" s="190">
        <f>IF(N164="zákl. přenesená",J164,0)</f>
        <v>0</v>
      </c>
      <c r="BH164" s="190">
        <f>IF(N164="sníž. přenesená",J164,0)</f>
        <v>0</v>
      </c>
      <c r="BI164" s="190">
        <f>IF(N164="nulová",J164,0)</f>
        <v>0</v>
      </c>
      <c r="BJ164" s="18" t="s">
        <v>81</v>
      </c>
      <c r="BK164" s="190">
        <f>ROUND(I164*H164,2)</f>
        <v>0</v>
      </c>
      <c r="BL164" s="18" t="s">
        <v>156</v>
      </c>
      <c r="BM164" s="189" t="s">
        <v>904</v>
      </c>
    </row>
    <row r="165" s="12" customFormat="1">
      <c r="B165" s="194"/>
      <c r="D165" s="191" t="s">
        <v>160</v>
      </c>
      <c r="E165" s="195" t="s">
        <v>1</v>
      </c>
      <c r="F165" s="196" t="s">
        <v>903</v>
      </c>
      <c r="H165" s="197">
        <v>24.199999999999999</v>
      </c>
      <c r="I165" s="198"/>
      <c r="L165" s="194"/>
      <c r="M165" s="199"/>
      <c r="N165" s="200"/>
      <c r="O165" s="200"/>
      <c r="P165" s="200"/>
      <c r="Q165" s="200"/>
      <c r="R165" s="200"/>
      <c r="S165" s="200"/>
      <c r="T165" s="201"/>
      <c r="AT165" s="195" t="s">
        <v>160</v>
      </c>
      <c r="AU165" s="195" t="s">
        <v>83</v>
      </c>
      <c r="AV165" s="12" t="s">
        <v>83</v>
      </c>
      <c r="AW165" s="12" t="s">
        <v>30</v>
      </c>
      <c r="AX165" s="12" t="s">
        <v>81</v>
      </c>
      <c r="AY165" s="195" t="s">
        <v>149</v>
      </c>
    </row>
    <row r="166" s="1" customFormat="1" ht="36" customHeight="1">
      <c r="B166" s="177"/>
      <c r="C166" s="178" t="s">
        <v>234</v>
      </c>
      <c r="D166" s="178" t="s">
        <v>151</v>
      </c>
      <c r="E166" s="179" t="s">
        <v>569</v>
      </c>
      <c r="F166" s="180" t="s">
        <v>570</v>
      </c>
      <c r="G166" s="181" t="s">
        <v>174</v>
      </c>
      <c r="H166" s="182">
        <v>8.25</v>
      </c>
      <c r="I166" s="183"/>
      <c r="J166" s="184">
        <f>ROUND(I166*H166,2)</f>
        <v>0</v>
      </c>
      <c r="K166" s="180" t="s">
        <v>531</v>
      </c>
      <c r="L166" s="37"/>
      <c r="M166" s="185" t="s">
        <v>1</v>
      </c>
      <c r="N166" s="186" t="s">
        <v>38</v>
      </c>
      <c r="O166" s="73"/>
      <c r="P166" s="187">
        <f>O166*H166</f>
        <v>0</v>
      </c>
      <c r="Q166" s="187">
        <v>0</v>
      </c>
      <c r="R166" s="187">
        <f>Q166*H166</f>
        <v>0</v>
      </c>
      <c r="S166" s="187">
        <v>0</v>
      </c>
      <c r="T166" s="188">
        <f>S166*H166</f>
        <v>0</v>
      </c>
      <c r="AR166" s="189" t="s">
        <v>156</v>
      </c>
      <c r="AT166" s="189" t="s">
        <v>151</v>
      </c>
      <c r="AU166" s="189" t="s">
        <v>83</v>
      </c>
      <c r="AY166" s="18" t="s">
        <v>149</v>
      </c>
      <c r="BE166" s="190">
        <f>IF(N166="základní",J166,0)</f>
        <v>0</v>
      </c>
      <c r="BF166" s="190">
        <f>IF(N166="snížená",J166,0)</f>
        <v>0</v>
      </c>
      <c r="BG166" s="190">
        <f>IF(N166="zákl. přenesená",J166,0)</f>
        <v>0</v>
      </c>
      <c r="BH166" s="190">
        <f>IF(N166="sníž. přenesená",J166,0)</f>
        <v>0</v>
      </c>
      <c r="BI166" s="190">
        <f>IF(N166="nulová",J166,0)</f>
        <v>0</v>
      </c>
      <c r="BJ166" s="18" t="s">
        <v>81</v>
      </c>
      <c r="BK166" s="190">
        <f>ROUND(I166*H166,2)</f>
        <v>0</v>
      </c>
      <c r="BL166" s="18" t="s">
        <v>156</v>
      </c>
      <c r="BM166" s="189" t="s">
        <v>905</v>
      </c>
    </row>
    <row r="167" s="12" customFormat="1">
      <c r="B167" s="194"/>
      <c r="D167" s="191" t="s">
        <v>160</v>
      </c>
      <c r="E167" s="195" t="s">
        <v>1</v>
      </c>
      <c r="F167" s="196" t="s">
        <v>906</v>
      </c>
      <c r="H167" s="197">
        <v>8.25</v>
      </c>
      <c r="I167" s="198"/>
      <c r="L167" s="194"/>
      <c r="M167" s="199"/>
      <c r="N167" s="200"/>
      <c r="O167" s="200"/>
      <c r="P167" s="200"/>
      <c r="Q167" s="200"/>
      <c r="R167" s="200"/>
      <c r="S167" s="200"/>
      <c r="T167" s="201"/>
      <c r="AT167" s="195" t="s">
        <v>160</v>
      </c>
      <c r="AU167" s="195" t="s">
        <v>83</v>
      </c>
      <c r="AV167" s="12" t="s">
        <v>83</v>
      </c>
      <c r="AW167" s="12" t="s">
        <v>30</v>
      </c>
      <c r="AX167" s="12" t="s">
        <v>81</v>
      </c>
      <c r="AY167" s="195" t="s">
        <v>149</v>
      </c>
    </row>
    <row r="168" s="1" customFormat="1" ht="36" customHeight="1">
      <c r="B168" s="177"/>
      <c r="C168" s="178" t="s">
        <v>8</v>
      </c>
      <c r="D168" s="178" t="s">
        <v>151</v>
      </c>
      <c r="E168" s="179" t="s">
        <v>573</v>
      </c>
      <c r="F168" s="180" t="s">
        <v>574</v>
      </c>
      <c r="G168" s="181" t="s">
        <v>174</v>
      </c>
      <c r="H168" s="182">
        <v>368</v>
      </c>
      <c r="I168" s="183"/>
      <c r="J168" s="184">
        <f>ROUND(I168*H168,2)</f>
        <v>0</v>
      </c>
      <c r="K168" s="180" t="s">
        <v>531</v>
      </c>
      <c r="L168" s="37"/>
      <c r="M168" s="185" t="s">
        <v>1</v>
      </c>
      <c r="N168" s="186" t="s">
        <v>38</v>
      </c>
      <c r="O168" s="73"/>
      <c r="P168" s="187">
        <f>O168*H168</f>
        <v>0</v>
      </c>
      <c r="Q168" s="187">
        <v>0</v>
      </c>
      <c r="R168" s="187">
        <f>Q168*H168</f>
        <v>0</v>
      </c>
      <c r="S168" s="187">
        <v>0</v>
      </c>
      <c r="T168" s="188">
        <f>S168*H168</f>
        <v>0</v>
      </c>
      <c r="AR168" s="189" t="s">
        <v>156</v>
      </c>
      <c r="AT168" s="189" t="s">
        <v>151</v>
      </c>
      <c r="AU168" s="189" t="s">
        <v>83</v>
      </c>
      <c r="AY168" s="18" t="s">
        <v>149</v>
      </c>
      <c r="BE168" s="190">
        <f>IF(N168="základní",J168,0)</f>
        <v>0</v>
      </c>
      <c r="BF168" s="190">
        <f>IF(N168="snížená",J168,0)</f>
        <v>0</v>
      </c>
      <c r="BG168" s="190">
        <f>IF(N168="zákl. přenesená",J168,0)</f>
        <v>0</v>
      </c>
      <c r="BH168" s="190">
        <f>IF(N168="sníž. přenesená",J168,0)</f>
        <v>0</v>
      </c>
      <c r="BI168" s="190">
        <f>IF(N168="nulová",J168,0)</f>
        <v>0</v>
      </c>
      <c r="BJ168" s="18" t="s">
        <v>81</v>
      </c>
      <c r="BK168" s="190">
        <f>ROUND(I168*H168,2)</f>
        <v>0</v>
      </c>
      <c r="BL168" s="18" t="s">
        <v>156</v>
      </c>
      <c r="BM168" s="189" t="s">
        <v>907</v>
      </c>
    </row>
    <row r="169" s="14" customFormat="1">
      <c r="B169" s="224"/>
      <c r="D169" s="191" t="s">
        <v>160</v>
      </c>
      <c r="E169" s="225" t="s">
        <v>1</v>
      </c>
      <c r="F169" s="226" t="s">
        <v>908</v>
      </c>
      <c r="H169" s="225" t="s">
        <v>1</v>
      </c>
      <c r="I169" s="227"/>
      <c r="L169" s="224"/>
      <c r="M169" s="228"/>
      <c r="N169" s="229"/>
      <c r="O169" s="229"/>
      <c r="P169" s="229"/>
      <c r="Q169" s="229"/>
      <c r="R169" s="229"/>
      <c r="S169" s="229"/>
      <c r="T169" s="230"/>
      <c r="AT169" s="225" t="s">
        <v>160</v>
      </c>
      <c r="AU169" s="225" t="s">
        <v>83</v>
      </c>
      <c r="AV169" s="14" t="s">
        <v>81</v>
      </c>
      <c r="AW169" s="14" t="s">
        <v>30</v>
      </c>
      <c r="AX169" s="14" t="s">
        <v>73</v>
      </c>
      <c r="AY169" s="225" t="s">
        <v>149</v>
      </c>
    </row>
    <row r="170" s="12" customFormat="1">
      <c r="B170" s="194"/>
      <c r="D170" s="191" t="s">
        <v>160</v>
      </c>
      <c r="E170" s="195" t="s">
        <v>1</v>
      </c>
      <c r="F170" s="196" t="s">
        <v>909</v>
      </c>
      <c r="H170" s="197">
        <v>138.298</v>
      </c>
      <c r="I170" s="198"/>
      <c r="L170" s="194"/>
      <c r="M170" s="199"/>
      <c r="N170" s="200"/>
      <c r="O170" s="200"/>
      <c r="P170" s="200"/>
      <c r="Q170" s="200"/>
      <c r="R170" s="200"/>
      <c r="S170" s="200"/>
      <c r="T170" s="201"/>
      <c r="AT170" s="195" t="s">
        <v>160</v>
      </c>
      <c r="AU170" s="195" t="s">
        <v>83</v>
      </c>
      <c r="AV170" s="12" t="s">
        <v>83</v>
      </c>
      <c r="AW170" s="12" t="s">
        <v>30</v>
      </c>
      <c r="AX170" s="12" t="s">
        <v>73</v>
      </c>
      <c r="AY170" s="195" t="s">
        <v>149</v>
      </c>
    </row>
    <row r="171" s="12" customFormat="1">
      <c r="B171" s="194"/>
      <c r="D171" s="191" t="s">
        <v>160</v>
      </c>
      <c r="E171" s="195" t="s">
        <v>1</v>
      </c>
      <c r="F171" s="196" t="s">
        <v>910</v>
      </c>
      <c r="H171" s="197">
        <v>133.00200000000001</v>
      </c>
      <c r="I171" s="198"/>
      <c r="L171" s="194"/>
      <c r="M171" s="199"/>
      <c r="N171" s="200"/>
      <c r="O171" s="200"/>
      <c r="P171" s="200"/>
      <c r="Q171" s="200"/>
      <c r="R171" s="200"/>
      <c r="S171" s="200"/>
      <c r="T171" s="201"/>
      <c r="AT171" s="195" t="s">
        <v>160</v>
      </c>
      <c r="AU171" s="195" t="s">
        <v>83</v>
      </c>
      <c r="AV171" s="12" t="s">
        <v>83</v>
      </c>
      <c r="AW171" s="12" t="s">
        <v>30</v>
      </c>
      <c r="AX171" s="12" t="s">
        <v>73</v>
      </c>
      <c r="AY171" s="195" t="s">
        <v>149</v>
      </c>
    </row>
    <row r="172" s="12" customFormat="1">
      <c r="B172" s="194"/>
      <c r="D172" s="191" t="s">
        <v>160</v>
      </c>
      <c r="E172" s="195" t="s">
        <v>1</v>
      </c>
      <c r="F172" s="196" t="s">
        <v>911</v>
      </c>
      <c r="H172" s="197">
        <v>45.683</v>
      </c>
      <c r="I172" s="198"/>
      <c r="L172" s="194"/>
      <c r="M172" s="199"/>
      <c r="N172" s="200"/>
      <c r="O172" s="200"/>
      <c r="P172" s="200"/>
      <c r="Q172" s="200"/>
      <c r="R172" s="200"/>
      <c r="S172" s="200"/>
      <c r="T172" s="201"/>
      <c r="AT172" s="195" t="s">
        <v>160</v>
      </c>
      <c r="AU172" s="195" t="s">
        <v>83</v>
      </c>
      <c r="AV172" s="12" t="s">
        <v>83</v>
      </c>
      <c r="AW172" s="12" t="s">
        <v>30</v>
      </c>
      <c r="AX172" s="12" t="s">
        <v>73</v>
      </c>
      <c r="AY172" s="195" t="s">
        <v>149</v>
      </c>
    </row>
    <row r="173" s="12" customFormat="1">
      <c r="B173" s="194"/>
      <c r="D173" s="191" t="s">
        <v>160</v>
      </c>
      <c r="E173" s="195" t="s">
        <v>1</v>
      </c>
      <c r="F173" s="196" t="s">
        <v>912</v>
      </c>
      <c r="H173" s="197">
        <v>32.543999999999997</v>
      </c>
      <c r="I173" s="198"/>
      <c r="L173" s="194"/>
      <c r="M173" s="199"/>
      <c r="N173" s="200"/>
      <c r="O173" s="200"/>
      <c r="P173" s="200"/>
      <c r="Q173" s="200"/>
      <c r="R173" s="200"/>
      <c r="S173" s="200"/>
      <c r="T173" s="201"/>
      <c r="AT173" s="195" t="s">
        <v>160</v>
      </c>
      <c r="AU173" s="195" t="s">
        <v>83</v>
      </c>
      <c r="AV173" s="12" t="s">
        <v>83</v>
      </c>
      <c r="AW173" s="12" t="s">
        <v>30</v>
      </c>
      <c r="AX173" s="12" t="s">
        <v>73</v>
      </c>
      <c r="AY173" s="195" t="s">
        <v>149</v>
      </c>
    </row>
    <row r="174" s="12" customFormat="1">
      <c r="B174" s="194"/>
      <c r="D174" s="191" t="s">
        <v>160</v>
      </c>
      <c r="E174" s="195" t="s">
        <v>1</v>
      </c>
      <c r="F174" s="196" t="s">
        <v>913</v>
      </c>
      <c r="H174" s="197">
        <v>51.375999999999998</v>
      </c>
      <c r="I174" s="198"/>
      <c r="L174" s="194"/>
      <c r="M174" s="199"/>
      <c r="N174" s="200"/>
      <c r="O174" s="200"/>
      <c r="P174" s="200"/>
      <c r="Q174" s="200"/>
      <c r="R174" s="200"/>
      <c r="S174" s="200"/>
      <c r="T174" s="201"/>
      <c r="AT174" s="195" t="s">
        <v>160</v>
      </c>
      <c r="AU174" s="195" t="s">
        <v>83</v>
      </c>
      <c r="AV174" s="12" t="s">
        <v>83</v>
      </c>
      <c r="AW174" s="12" t="s">
        <v>30</v>
      </c>
      <c r="AX174" s="12" t="s">
        <v>73</v>
      </c>
      <c r="AY174" s="195" t="s">
        <v>149</v>
      </c>
    </row>
    <row r="175" s="14" customFormat="1">
      <c r="B175" s="224"/>
      <c r="D175" s="191" t="s">
        <v>160</v>
      </c>
      <c r="E175" s="225" t="s">
        <v>1</v>
      </c>
      <c r="F175" s="226" t="s">
        <v>914</v>
      </c>
      <c r="H175" s="225" t="s">
        <v>1</v>
      </c>
      <c r="I175" s="227"/>
      <c r="L175" s="224"/>
      <c r="M175" s="228"/>
      <c r="N175" s="229"/>
      <c r="O175" s="229"/>
      <c r="P175" s="229"/>
      <c r="Q175" s="229"/>
      <c r="R175" s="229"/>
      <c r="S175" s="229"/>
      <c r="T175" s="230"/>
      <c r="AT175" s="225" t="s">
        <v>160</v>
      </c>
      <c r="AU175" s="225" t="s">
        <v>83</v>
      </c>
      <c r="AV175" s="14" t="s">
        <v>81</v>
      </c>
      <c r="AW175" s="14" t="s">
        <v>30</v>
      </c>
      <c r="AX175" s="14" t="s">
        <v>73</v>
      </c>
      <c r="AY175" s="225" t="s">
        <v>149</v>
      </c>
    </row>
    <row r="176" s="12" customFormat="1">
      <c r="B176" s="194"/>
      <c r="D176" s="191" t="s">
        <v>160</v>
      </c>
      <c r="E176" s="195" t="s">
        <v>1</v>
      </c>
      <c r="F176" s="196" t="s">
        <v>915</v>
      </c>
      <c r="H176" s="197">
        <v>154.27199999999999</v>
      </c>
      <c r="I176" s="198"/>
      <c r="L176" s="194"/>
      <c r="M176" s="199"/>
      <c r="N176" s="200"/>
      <c r="O176" s="200"/>
      <c r="P176" s="200"/>
      <c r="Q176" s="200"/>
      <c r="R176" s="200"/>
      <c r="S176" s="200"/>
      <c r="T176" s="201"/>
      <c r="AT176" s="195" t="s">
        <v>160</v>
      </c>
      <c r="AU176" s="195" t="s">
        <v>83</v>
      </c>
      <c r="AV176" s="12" t="s">
        <v>83</v>
      </c>
      <c r="AW176" s="12" t="s">
        <v>30</v>
      </c>
      <c r="AX176" s="12" t="s">
        <v>73</v>
      </c>
      <c r="AY176" s="195" t="s">
        <v>149</v>
      </c>
    </row>
    <row r="177" s="15" customFormat="1">
      <c r="B177" s="231"/>
      <c r="D177" s="191" t="s">
        <v>160</v>
      </c>
      <c r="E177" s="232" t="s">
        <v>1</v>
      </c>
      <c r="F177" s="233" t="s">
        <v>589</v>
      </c>
      <c r="H177" s="234">
        <v>555.17499999999995</v>
      </c>
      <c r="I177" s="235"/>
      <c r="L177" s="231"/>
      <c r="M177" s="236"/>
      <c r="N177" s="237"/>
      <c r="O177" s="237"/>
      <c r="P177" s="237"/>
      <c r="Q177" s="237"/>
      <c r="R177" s="237"/>
      <c r="S177" s="237"/>
      <c r="T177" s="238"/>
      <c r="AT177" s="232" t="s">
        <v>160</v>
      </c>
      <c r="AU177" s="232" t="s">
        <v>83</v>
      </c>
      <c r="AV177" s="15" t="s">
        <v>167</v>
      </c>
      <c r="AW177" s="15" t="s">
        <v>30</v>
      </c>
      <c r="AX177" s="15" t="s">
        <v>73</v>
      </c>
      <c r="AY177" s="232" t="s">
        <v>149</v>
      </c>
    </row>
    <row r="178" s="14" customFormat="1">
      <c r="B178" s="224"/>
      <c r="D178" s="191" t="s">
        <v>160</v>
      </c>
      <c r="E178" s="225" t="s">
        <v>1</v>
      </c>
      <c r="F178" s="226" t="s">
        <v>916</v>
      </c>
      <c r="H178" s="225" t="s">
        <v>1</v>
      </c>
      <c r="I178" s="227"/>
      <c r="L178" s="224"/>
      <c r="M178" s="228"/>
      <c r="N178" s="229"/>
      <c r="O178" s="229"/>
      <c r="P178" s="229"/>
      <c r="Q178" s="229"/>
      <c r="R178" s="229"/>
      <c r="S178" s="229"/>
      <c r="T178" s="230"/>
      <c r="AT178" s="225" t="s">
        <v>160</v>
      </c>
      <c r="AU178" s="225" t="s">
        <v>83</v>
      </c>
      <c r="AV178" s="14" t="s">
        <v>81</v>
      </c>
      <c r="AW178" s="14" t="s">
        <v>30</v>
      </c>
      <c r="AX178" s="14" t="s">
        <v>73</v>
      </c>
      <c r="AY178" s="225" t="s">
        <v>149</v>
      </c>
    </row>
    <row r="179" s="12" customFormat="1">
      <c r="B179" s="194"/>
      <c r="D179" s="191" t="s">
        <v>160</v>
      </c>
      <c r="E179" s="195" t="s">
        <v>1</v>
      </c>
      <c r="F179" s="196" t="s">
        <v>917</v>
      </c>
      <c r="H179" s="197">
        <v>26.364999999999998</v>
      </c>
      <c r="I179" s="198"/>
      <c r="L179" s="194"/>
      <c r="M179" s="199"/>
      <c r="N179" s="200"/>
      <c r="O179" s="200"/>
      <c r="P179" s="200"/>
      <c r="Q179" s="200"/>
      <c r="R179" s="200"/>
      <c r="S179" s="200"/>
      <c r="T179" s="201"/>
      <c r="AT179" s="195" t="s">
        <v>160</v>
      </c>
      <c r="AU179" s="195" t="s">
        <v>83</v>
      </c>
      <c r="AV179" s="12" t="s">
        <v>83</v>
      </c>
      <c r="AW179" s="12" t="s">
        <v>30</v>
      </c>
      <c r="AX179" s="12" t="s">
        <v>73</v>
      </c>
      <c r="AY179" s="195" t="s">
        <v>149</v>
      </c>
    </row>
    <row r="180" s="12" customFormat="1">
      <c r="B180" s="194"/>
      <c r="D180" s="191" t="s">
        <v>160</v>
      </c>
      <c r="E180" s="195" t="s">
        <v>1</v>
      </c>
      <c r="F180" s="196" t="s">
        <v>918</v>
      </c>
      <c r="H180" s="197">
        <v>65.254000000000005</v>
      </c>
      <c r="I180" s="198"/>
      <c r="L180" s="194"/>
      <c r="M180" s="199"/>
      <c r="N180" s="200"/>
      <c r="O180" s="200"/>
      <c r="P180" s="200"/>
      <c r="Q180" s="200"/>
      <c r="R180" s="200"/>
      <c r="S180" s="200"/>
      <c r="T180" s="201"/>
      <c r="AT180" s="195" t="s">
        <v>160</v>
      </c>
      <c r="AU180" s="195" t="s">
        <v>83</v>
      </c>
      <c r="AV180" s="12" t="s">
        <v>83</v>
      </c>
      <c r="AW180" s="12" t="s">
        <v>30</v>
      </c>
      <c r="AX180" s="12" t="s">
        <v>73</v>
      </c>
      <c r="AY180" s="195" t="s">
        <v>149</v>
      </c>
    </row>
    <row r="181" s="15" customFormat="1">
      <c r="B181" s="231"/>
      <c r="D181" s="191" t="s">
        <v>160</v>
      </c>
      <c r="E181" s="232" t="s">
        <v>1</v>
      </c>
      <c r="F181" s="233" t="s">
        <v>589</v>
      </c>
      <c r="H181" s="234">
        <v>91.619</v>
      </c>
      <c r="I181" s="235"/>
      <c r="L181" s="231"/>
      <c r="M181" s="236"/>
      <c r="N181" s="237"/>
      <c r="O181" s="237"/>
      <c r="P181" s="237"/>
      <c r="Q181" s="237"/>
      <c r="R181" s="237"/>
      <c r="S181" s="237"/>
      <c r="T181" s="238"/>
      <c r="AT181" s="232" t="s">
        <v>160</v>
      </c>
      <c r="AU181" s="232" t="s">
        <v>83</v>
      </c>
      <c r="AV181" s="15" t="s">
        <v>167</v>
      </c>
      <c r="AW181" s="15" t="s">
        <v>30</v>
      </c>
      <c r="AX181" s="15" t="s">
        <v>73</v>
      </c>
      <c r="AY181" s="232" t="s">
        <v>149</v>
      </c>
    </row>
    <row r="182" s="14" customFormat="1">
      <c r="B182" s="224"/>
      <c r="D182" s="191" t="s">
        <v>160</v>
      </c>
      <c r="E182" s="225" t="s">
        <v>1</v>
      </c>
      <c r="F182" s="226" t="s">
        <v>592</v>
      </c>
      <c r="H182" s="225" t="s">
        <v>1</v>
      </c>
      <c r="I182" s="227"/>
      <c r="L182" s="224"/>
      <c r="M182" s="228"/>
      <c r="N182" s="229"/>
      <c r="O182" s="229"/>
      <c r="P182" s="229"/>
      <c r="Q182" s="229"/>
      <c r="R182" s="229"/>
      <c r="S182" s="229"/>
      <c r="T182" s="230"/>
      <c r="AT182" s="225" t="s">
        <v>160</v>
      </c>
      <c r="AU182" s="225" t="s">
        <v>83</v>
      </c>
      <c r="AV182" s="14" t="s">
        <v>81</v>
      </c>
      <c r="AW182" s="14" t="s">
        <v>30</v>
      </c>
      <c r="AX182" s="14" t="s">
        <v>73</v>
      </c>
      <c r="AY182" s="225" t="s">
        <v>149</v>
      </c>
    </row>
    <row r="183" s="12" customFormat="1">
      <c r="B183" s="194"/>
      <c r="D183" s="191" t="s">
        <v>160</v>
      </c>
      <c r="E183" s="195" t="s">
        <v>1</v>
      </c>
      <c r="F183" s="196" t="s">
        <v>919</v>
      </c>
      <c r="H183" s="197">
        <v>8.0220000000000002</v>
      </c>
      <c r="I183" s="198"/>
      <c r="L183" s="194"/>
      <c r="M183" s="199"/>
      <c r="N183" s="200"/>
      <c r="O183" s="200"/>
      <c r="P183" s="200"/>
      <c r="Q183" s="200"/>
      <c r="R183" s="200"/>
      <c r="S183" s="200"/>
      <c r="T183" s="201"/>
      <c r="AT183" s="195" t="s">
        <v>160</v>
      </c>
      <c r="AU183" s="195" t="s">
        <v>83</v>
      </c>
      <c r="AV183" s="12" t="s">
        <v>83</v>
      </c>
      <c r="AW183" s="12" t="s">
        <v>30</v>
      </c>
      <c r="AX183" s="12" t="s">
        <v>73</v>
      </c>
      <c r="AY183" s="195" t="s">
        <v>149</v>
      </c>
    </row>
    <row r="184" s="12" customFormat="1">
      <c r="B184" s="194"/>
      <c r="D184" s="191" t="s">
        <v>160</v>
      </c>
      <c r="E184" s="195" t="s">
        <v>1</v>
      </c>
      <c r="F184" s="196" t="s">
        <v>920</v>
      </c>
      <c r="H184" s="197">
        <v>6.9720000000000004</v>
      </c>
      <c r="I184" s="198"/>
      <c r="L184" s="194"/>
      <c r="M184" s="199"/>
      <c r="N184" s="200"/>
      <c r="O184" s="200"/>
      <c r="P184" s="200"/>
      <c r="Q184" s="200"/>
      <c r="R184" s="200"/>
      <c r="S184" s="200"/>
      <c r="T184" s="201"/>
      <c r="AT184" s="195" t="s">
        <v>160</v>
      </c>
      <c r="AU184" s="195" t="s">
        <v>83</v>
      </c>
      <c r="AV184" s="12" t="s">
        <v>83</v>
      </c>
      <c r="AW184" s="12" t="s">
        <v>30</v>
      </c>
      <c r="AX184" s="12" t="s">
        <v>73</v>
      </c>
      <c r="AY184" s="195" t="s">
        <v>149</v>
      </c>
    </row>
    <row r="185" s="12" customFormat="1">
      <c r="B185" s="194"/>
      <c r="D185" s="191" t="s">
        <v>160</v>
      </c>
      <c r="E185" s="195" t="s">
        <v>1</v>
      </c>
      <c r="F185" s="196" t="s">
        <v>921</v>
      </c>
      <c r="H185" s="197">
        <v>8.1899999999999995</v>
      </c>
      <c r="I185" s="198"/>
      <c r="L185" s="194"/>
      <c r="M185" s="199"/>
      <c r="N185" s="200"/>
      <c r="O185" s="200"/>
      <c r="P185" s="200"/>
      <c r="Q185" s="200"/>
      <c r="R185" s="200"/>
      <c r="S185" s="200"/>
      <c r="T185" s="201"/>
      <c r="AT185" s="195" t="s">
        <v>160</v>
      </c>
      <c r="AU185" s="195" t="s">
        <v>83</v>
      </c>
      <c r="AV185" s="12" t="s">
        <v>83</v>
      </c>
      <c r="AW185" s="12" t="s">
        <v>30</v>
      </c>
      <c r="AX185" s="12" t="s">
        <v>73</v>
      </c>
      <c r="AY185" s="195" t="s">
        <v>149</v>
      </c>
    </row>
    <row r="186" s="12" customFormat="1">
      <c r="B186" s="194"/>
      <c r="D186" s="191" t="s">
        <v>160</v>
      </c>
      <c r="E186" s="195" t="s">
        <v>1</v>
      </c>
      <c r="F186" s="196" t="s">
        <v>922</v>
      </c>
      <c r="H186" s="197">
        <v>7.8120000000000003</v>
      </c>
      <c r="I186" s="198"/>
      <c r="L186" s="194"/>
      <c r="M186" s="199"/>
      <c r="N186" s="200"/>
      <c r="O186" s="200"/>
      <c r="P186" s="200"/>
      <c r="Q186" s="200"/>
      <c r="R186" s="200"/>
      <c r="S186" s="200"/>
      <c r="T186" s="201"/>
      <c r="AT186" s="195" t="s">
        <v>160</v>
      </c>
      <c r="AU186" s="195" t="s">
        <v>83</v>
      </c>
      <c r="AV186" s="12" t="s">
        <v>83</v>
      </c>
      <c r="AW186" s="12" t="s">
        <v>30</v>
      </c>
      <c r="AX186" s="12" t="s">
        <v>73</v>
      </c>
      <c r="AY186" s="195" t="s">
        <v>149</v>
      </c>
    </row>
    <row r="187" s="12" customFormat="1">
      <c r="B187" s="194"/>
      <c r="D187" s="191" t="s">
        <v>160</v>
      </c>
      <c r="E187" s="195" t="s">
        <v>1</v>
      </c>
      <c r="F187" s="196" t="s">
        <v>923</v>
      </c>
      <c r="H187" s="197">
        <v>11.058</v>
      </c>
      <c r="I187" s="198"/>
      <c r="L187" s="194"/>
      <c r="M187" s="199"/>
      <c r="N187" s="200"/>
      <c r="O187" s="200"/>
      <c r="P187" s="200"/>
      <c r="Q187" s="200"/>
      <c r="R187" s="200"/>
      <c r="S187" s="200"/>
      <c r="T187" s="201"/>
      <c r="AT187" s="195" t="s">
        <v>160</v>
      </c>
      <c r="AU187" s="195" t="s">
        <v>83</v>
      </c>
      <c r="AV187" s="12" t="s">
        <v>83</v>
      </c>
      <c r="AW187" s="12" t="s">
        <v>30</v>
      </c>
      <c r="AX187" s="12" t="s">
        <v>73</v>
      </c>
      <c r="AY187" s="195" t="s">
        <v>149</v>
      </c>
    </row>
    <row r="188" s="12" customFormat="1">
      <c r="B188" s="194"/>
      <c r="D188" s="191" t="s">
        <v>160</v>
      </c>
      <c r="E188" s="195" t="s">
        <v>1</v>
      </c>
      <c r="F188" s="196" t="s">
        <v>924</v>
      </c>
      <c r="H188" s="197">
        <v>5.4740000000000002</v>
      </c>
      <c r="I188" s="198"/>
      <c r="L188" s="194"/>
      <c r="M188" s="199"/>
      <c r="N188" s="200"/>
      <c r="O188" s="200"/>
      <c r="P188" s="200"/>
      <c r="Q188" s="200"/>
      <c r="R188" s="200"/>
      <c r="S188" s="200"/>
      <c r="T188" s="201"/>
      <c r="AT188" s="195" t="s">
        <v>160</v>
      </c>
      <c r="AU188" s="195" t="s">
        <v>83</v>
      </c>
      <c r="AV188" s="12" t="s">
        <v>83</v>
      </c>
      <c r="AW188" s="12" t="s">
        <v>30</v>
      </c>
      <c r="AX188" s="12" t="s">
        <v>73</v>
      </c>
      <c r="AY188" s="195" t="s">
        <v>149</v>
      </c>
    </row>
    <row r="189" s="12" customFormat="1">
      <c r="B189" s="194"/>
      <c r="D189" s="191" t="s">
        <v>160</v>
      </c>
      <c r="E189" s="195" t="s">
        <v>1</v>
      </c>
      <c r="F189" s="196" t="s">
        <v>925</v>
      </c>
      <c r="H189" s="197">
        <v>6.1879999999999997</v>
      </c>
      <c r="I189" s="198"/>
      <c r="L189" s="194"/>
      <c r="M189" s="199"/>
      <c r="N189" s="200"/>
      <c r="O189" s="200"/>
      <c r="P189" s="200"/>
      <c r="Q189" s="200"/>
      <c r="R189" s="200"/>
      <c r="S189" s="200"/>
      <c r="T189" s="201"/>
      <c r="AT189" s="195" t="s">
        <v>160</v>
      </c>
      <c r="AU189" s="195" t="s">
        <v>83</v>
      </c>
      <c r="AV189" s="12" t="s">
        <v>83</v>
      </c>
      <c r="AW189" s="12" t="s">
        <v>30</v>
      </c>
      <c r="AX189" s="12" t="s">
        <v>73</v>
      </c>
      <c r="AY189" s="195" t="s">
        <v>149</v>
      </c>
    </row>
    <row r="190" s="15" customFormat="1">
      <c r="B190" s="231"/>
      <c r="D190" s="191" t="s">
        <v>160</v>
      </c>
      <c r="E190" s="232" t="s">
        <v>1</v>
      </c>
      <c r="F190" s="233" t="s">
        <v>589</v>
      </c>
      <c r="H190" s="234">
        <v>53.716000000000008</v>
      </c>
      <c r="I190" s="235"/>
      <c r="L190" s="231"/>
      <c r="M190" s="236"/>
      <c r="N190" s="237"/>
      <c r="O190" s="237"/>
      <c r="P190" s="237"/>
      <c r="Q190" s="237"/>
      <c r="R190" s="237"/>
      <c r="S190" s="237"/>
      <c r="T190" s="238"/>
      <c r="AT190" s="232" t="s">
        <v>160</v>
      </c>
      <c r="AU190" s="232" t="s">
        <v>83</v>
      </c>
      <c r="AV190" s="15" t="s">
        <v>167</v>
      </c>
      <c r="AW190" s="15" t="s">
        <v>30</v>
      </c>
      <c r="AX190" s="15" t="s">
        <v>73</v>
      </c>
      <c r="AY190" s="232" t="s">
        <v>149</v>
      </c>
    </row>
    <row r="191" s="14" customFormat="1">
      <c r="B191" s="224"/>
      <c r="D191" s="191" t="s">
        <v>160</v>
      </c>
      <c r="E191" s="225" t="s">
        <v>1</v>
      </c>
      <c r="F191" s="226" t="s">
        <v>602</v>
      </c>
      <c r="H191" s="225" t="s">
        <v>1</v>
      </c>
      <c r="I191" s="227"/>
      <c r="L191" s="224"/>
      <c r="M191" s="228"/>
      <c r="N191" s="229"/>
      <c r="O191" s="229"/>
      <c r="P191" s="229"/>
      <c r="Q191" s="229"/>
      <c r="R191" s="229"/>
      <c r="S191" s="229"/>
      <c r="T191" s="230"/>
      <c r="AT191" s="225" t="s">
        <v>160</v>
      </c>
      <c r="AU191" s="225" t="s">
        <v>83</v>
      </c>
      <c r="AV191" s="14" t="s">
        <v>81</v>
      </c>
      <c r="AW191" s="14" t="s">
        <v>30</v>
      </c>
      <c r="AX191" s="14" t="s">
        <v>73</v>
      </c>
      <c r="AY191" s="225" t="s">
        <v>149</v>
      </c>
    </row>
    <row r="192" s="12" customFormat="1">
      <c r="B192" s="194"/>
      <c r="D192" s="191" t="s">
        <v>160</v>
      </c>
      <c r="E192" s="195" t="s">
        <v>1</v>
      </c>
      <c r="F192" s="196" t="s">
        <v>926</v>
      </c>
      <c r="H192" s="197">
        <v>6.7599999999999998</v>
      </c>
      <c r="I192" s="198"/>
      <c r="L192" s="194"/>
      <c r="M192" s="199"/>
      <c r="N192" s="200"/>
      <c r="O192" s="200"/>
      <c r="P192" s="200"/>
      <c r="Q192" s="200"/>
      <c r="R192" s="200"/>
      <c r="S192" s="200"/>
      <c r="T192" s="201"/>
      <c r="AT192" s="195" t="s">
        <v>160</v>
      </c>
      <c r="AU192" s="195" t="s">
        <v>83</v>
      </c>
      <c r="AV192" s="12" t="s">
        <v>83</v>
      </c>
      <c r="AW192" s="12" t="s">
        <v>30</v>
      </c>
      <c r="AX192" s="12" t="s">
        <v>73</v>
      </c>
      <c r="AY192" s="195" t="s">
        <v>149</v>
      </c>
    </row>
    <row r="193" s="12" customFormat="1">
      <c r="B193" s="194"/>
      <c r="D193" s="191" t="s">
        <v>160</v>
      </c>
      <c r="E193" s="195" t="s">
        <v>1</v>
      </c>
      <c r="F193" s="196" t="s">
        <v>927</v>
      </c>
      <c r="H193" s="197">
        <v>1.44</v>
      </c>
      <c r="I193" s="198"/>
      <c r="L193" s="194"/>
      <c r="M193" s="199"/>
      <c r="N193" s="200"/>
      <c r="O193" s="200"/>
      <c r="P193" s="200"/>
      <c r="Q193" s="200"/>
      <c r="R193" s="200"/>
      <c r="S193" s="200"/>
      <c r="T193" s="201"/>
      <c r="AT193" s="195" t="s">
        <v>160</v>
      </c>
      <c r="AU193" s="195" t="s">
        <v>83</v>
      </c>
      <c r="AV193" s="12" t="s">
        <v>83</v>
      </c>
      <c r="AW193" s="12" t="s">
        <v>30</v>
      </c>
      <c r="AX193" s="12" t="s">
        <v>73</v>
      </c>
      <c r="AY193" s="195" t="s">
        <v>149</v>
      </c>
    </row>
    <row r="194" s="12" customFormat="1">
      <c r="B194" s="194"/>
      <c r="D194" s="191" t="s">
        <v>160</v>
      </c>
      <c r="E194" s="195" t="s">
        <v>1</v>
      </c>
      <c r="F194" s="196" t="s">
        <v>928</v>
      </c>
      <c r="H194" s="197">
        <v>2.4199999999999999</v>
      </c>
      <c r="I194" s="198"/>
      <c r="L194" s="194"/>
      <c r="M194" s="199"/>
      <c r="N194" s="200"/>
      <c r="O194" s="200"/>
      <c r="P194" s="200"/>
      <c r="Q194" s="200"/>
      <c r="R194" s="200"/>
      <c r="S194" s="200"/>
      <c r="T194" s="201"/>
      <c r="AT194" s="195" t="s">
        <v>160</v>
      </c>
      <c r="AU194" s="195" t="s">
        <v>83</v>
      </c>
      <c r="AV194" s="12" t="s">
        <v>83</v>
      </c>
      <c r="AW194" s="12" t="s">
        <v>30</v>
      </c>
      <c r="AX194" s="12" t="s">
        <v>73</v>
      </c>
      <c r="AY194" s="195" t="s">
        <v>149</v>
      </c>
    </row>
    <row r="195" s="15" customFormat="1">
      <c r="B195" s="231"/>
      <c r="D195" s="191" t="s">
        <v>160</v>
      </c>
      <c r="E195" s="232" t="s">
        <v>1</v>
      </c>
      <c r="F195" s="233" t="s">
        <v>589</v>
      </c>
      <c r="H195" s="234">
        <v>10.619999999999999</v>
      </c>
      <c r="I195" s="235"/>
      <c r="L195" s="231"/>
      <c r="M195" s="236"/>
      <c r="N195" s="237"/>
      <c r="O195" s="237"/>
      <c r="P195" s="237"/>
      <c r="Q195" s="237"/>
      <c r="R195" s="237"/>
      <c r="S195" s="237"/>
      <c r="T195" s="238"/>
      <c r="AT195" s="232" t="s">
        <v>160</v>
      </c>
      <c r="AU195" s="232" t="s">
        <v>83</v>
      </c>
      <c r="AV195" s="15" t="s">
        <v>167</v>
      </c>
      <c r="AW195" s="15" t="s">
        <v>30</v>
      </c>
      <c r="AX195" s="15" t="s">
        <v>73</v>
      </c>
      <c r="AY195" s="232" t="s">
        <v>149</v>
      </c>
    </row>
    <row r="196" s="14" customFormat="1">
      <c r="B196" s="224"/>
      <c r="D196" s="191" t="s">
        <v>160</v>
      </c>
      <c r="E196" s="225" t="s">
        <v>1</v>
      </c>
      <c r="F196" s="226" t="s">
        <v>929</v>
      </c>
      <c r="H196" s="225" t="s">
        <v>1</v>
      </c>
      <c r="I196" s="227"/>
      <c r="L196" s="224"/>
      <c r="M196" s="228"/>
      <c r="N196" s="229"/>
      <c r="O196" s="229"/>
      <c r="P196" s="229"/>
      <c r="Q196" s="229"/>
      <c r="R196" s="229"/>
      <c r="S196" s="229"/>
      <c r="T196" s="230"/>
      <c r="AT196" s="225" t="s">
        <v>160</v>
      </c>
      <c r="AU196" s="225" t="s">
        <v>83</v>
      </c>
      <c r="AV196" s="14" t="s">
        <v>81</v>
      </c>
      <c r="AW196" s="14" t="s">
        <v>30</v>
      </c>
      <c r="AX196" s="14" t="s">
        <v>73</v>
      </c>
      <c r="AY196" s="225" t="s">
        <v>149</v>
      </c>
    </row>
    <row r="197" s="12" customFormat="1">
      <c r="B197" s="194"/>
      <c r="D197" s="191" t="s">
        <v>160</v>
      </c>
      <c r="E197" s="195" t="s">
        <v>1</v>
      </c>
      <c r="F197" s="196" t="s">
        <v>930</v>
      </c>
      <c r="H197" s="197">
        <v>12.714</v>
      </c>
      <c r="I197" s="198"/>
      <c r="L197" s="194"/>
      <c r="M197" s="199"/>
      <c r="N197" s="200"/>
      <c r="O197" s="200"/>
      <c r="P197" s="200"/>
      <c r="Q197" s="200"/>
      <c r="R197" s="200"/>
      <c r="S197" s="200"/>
      <c r="T197" s="201"/>
      <c r="AT197" s="195" t="s">
        <v>160</v>
      </c>
      <c r="AU197" s="195" t="s">
        <v>83</v>
      </c>
      <c r="AV197" s="12" t="s">
        <v>83</v>
      </c>
      <c r="AW197" s="12" t="s">
        <v>30</v>
      </c>
      <c r="AX197" s="12" t="s">
        <v>73</v>
      </c>
      <c r="AY197" s="195" t="s">
        <v>149</v>
      </c>
    </row>
    <row r="198" s="15" customFormat="1">
      <c r="B198" s="231"/>
      <c r="D198" s="191" t="s">
        <v>160</v>
      </c>
      <c r="E198" s="232" t="s">
        <v>1</v>
      </c>
      <c r="F198" s="233" t="s">
        <v>589</v>
      </c>
      <c r="H198" s="234">
        <v>12.714</v>
      </c>
      <c r="I198" s="235"/>
      <c r="L198" s="231"/>
      <c r="M198" s="236"/>
      <c r="N198" s="237"/>
      <c r="O198" s="237"/>
      <c r="P198" s="237"/>
      <c r="Q198" s="237"/>
      <c r="R198" s="237"/>
      <c r="S198" s="237"/>
      <c r="T198" s="238"/>
      <c r="AT198" s="232" t="s">
        <v>160</v>
      </c>
      <c r="AU198" s="232" t="s">
        <v>83</v>
      </c>
      <c r="AV198" s="15" t="s">
        <v>167</v>
      </c>
      <c r="AW198" s="15" t="s">
        <v>30</v>
      </c>
      <c r="AX198" s="15" t="s">
        <v>73</v>
      </c>
      <c r="AY198" s="232" t="s">
        <v>149</v>
      </c>
    </row>
    <row r="199" s="14" customFormat="1">
      <c r="B199" s="224"/>
      <c r="D199" s="191" t="s">
        <v>160</v>
      </c>
      <c r="E199" s="225" t="s">
        <v>1</v>
      </c>
      <c r="F199" s="226" t="s">
        <v>931</v>
      </c>
      <c r="H199" s="225" t="s">
        <v>1</v>
      </c>
      <c r="I199" s="227"/>
      <c r="L199" s="224"/>
      <c r="M199" s="228"/>
      <c r="N199" s="229"/>
      <c r="O199" s="229"/>
      <c r="P199" s="229"/>
      <c r="Q199" s="229"/>
      <c r="R199" s="229"/>
      <c r="S199" s="229"/>
      <c r="T199" s="230"/>
      <c r="AT199" s="225" t="s">
        <v>160</v>
      </c>
      <c r="AU199" s="225" t="s">
        <v>83</v>
      </c>
      <c r="AV199" s="14" t="s">
        <v>81</v>
      </c>
      <c r="AW199" s="14" t="s">
        <v>30</v>
      </c>
      <c r="AX199" s="14" t="s">
        <v>73</v>
      </c>
      <c r="AY199" s="225" t="s">
        <v>149</v>
      </c>
    </row>
    <row r="200" s="12" customFormat="1">
      <c r="B200" s="194"/>
      <c r="D200" s="191" t="s">
        <v>160</v>
      </c>
      <c r="E200" s="195" t="s">
        <v>1</v>
      </c>
      <c r="F200" s="196" t="s">
        <v>932</v>
      </c>
      <c r="H200" s="197">
        <v>12.109999999999999</v>
      </c>
      <c r="I200" s="198"/>
      <c r="L200" s="194"/>
      <c r="M200" s="199"/>
      <c r="N200" s="200"/>
      <c r="O200" s="200"/>
      <c r="P200" s="200"/>
      <c r="Q200" s="200"/>
      <c r="R200" s="200"/>
      <c r="S200" s="200"/>
      <c r="T200" s="201"/>
      <c r="AT200" s="195" t="s">
        <v>160</v>
      </c>
      <c r="AU200" s="195" t="s">
        <v>83</v>
      </c>
      <c r="AV200" s="12" t="s">
        <v>83</v>
      </c>
      <c r="AW200" s="12" t="s">
        <v>30</v>
      </c>
      <c r="AX200" s="12" t="s">
        <v>73</v>
      </c>
      <c r="AY200" s="195" t="s">
        <v>149</v>
      </c>
    </row>
    <row r="201" s="13" customFormat="1">
      <c r="B201" s="202"/>
      <c r="D201" s="191" t="s">
        <v>160</v>
      </c>
      <c r="E201" s="203" t="s">
        <v>1</v>
      </c>
      <c r="F201" s="204" t="s">
        <v>187</v>
      </c>
      <c r="H201" s="205">
        <v>735.95400000000018</v>
      </c>
      <c r="I201" s="206"/>
      <c r="L201" s="202"/>
      <c r="M201" s="207"/>
      <c r="N201" s="208"/>
      <c r="O201" s="208"/>
      <c r="P201" s="208"/>
      <c r="Q201" s="208"/>
      <c r="R201" s="208"/>
      <c r="S201" s="208"/>
      <c r="T201" s="209"/>
      <c r="AT201" s="203" t="s">
        <v>160</v>
      </c>
      <c r="AU201" s="203" t="s">
        <v>83</v>
      </c>
      <c r="AV201" s="13" t="s">
        <v>156</v>
      </c>
      <c r="AW201" s="13" t="s">
        <v>30</v>
      </c>
      <c r="AX201" s="13" t="s">
        <v>73</v>
      </c>
      <c r="AY201" s="203" t="s">
        <v>149</v>
      </c>
    </row>
    <row r="202" s="12" customFormat="1">
      <c r="B202" s="194"/>
      <c r="D202" s="191" t="s">
        <v>160</v>
      </c>
      <c r="E202" s="195" t="s">
        <v>1</v>
      </c>
      <c r="F202" s="196" t="s">
        <v>933</v>
      </c>
      <c r="H202" s="197">
        <v>368</v>
      </c>
      <c r="I202" s="198"/>
      <c r="L202" s="194"/>
      <c r="M202" s="199"/>
      <c r="N202" s="200"/>
      <c r="O202" s="200"/>
      <c r="P202" s="200"/>
      <c r="Q202" s="200"/>
      <c r="R202" s="200"/>
      <c r="S202" s="200"/>
      <c r="T202" s="201"/>
      <c r="AT202" s="195" t="s">
        <v>160</v>
      </c>
      <c r="AU202" s="195" t="s">
        <v>83</v>
      </c>
      <c r="AV202" s="12" t="s">
        <v>83</v>
      </c>
      <c r="AW202" s="12" t="s">
        <v>30</v>
      </c>
      <c r="AX202" s="12" t="s">
        <v>81</v>
      </c>
      <c r="AY202" s="195" t="s">
        <v>149</v>
      </c>
    </row>
    <row r="203" s="1" customFormat="1" ht="36" customHeight="1">
      <c r="B203" s="177"/>
      <c r="C203" s="178" t="s">
        <v>245</v>
      </c>
      <c r="D203" s="178" t="s">
        <v>151</v>
      </c>
      <c r="E203" s="179" t="s">
        <v>605</v>
      </c>
      <c r="F203" s="180" t="s">
        <v>606</v>
      </c>
      <c r="G203" s="181" t="s">
        <v>174</v>
      </c>
      <c r="H203" s="182">
        <v>368</v>
      </c>
      <c r="I203" s="183"/>
      <c r="J203" s="184">
        <f>ROUND(I203*H203,2)</f>
        <v>0</v>
      </c>
      <c r="K203" s="180" t="s">
        <v>531</v>
      </c>
      <c r="L203" s="37"/>
      <c r="M203" s="185" t="s">
        <v>1</v>
      </c>
      <c r="N203" s="186" t="s">
        <v>38</v>
      </c>
      <c r="O203" s="73"/>
      <c r="P203" s="187">
        <f>O203*H203</f>
        <v>0</v>
      </c>
      <c r="Q203" s="187">
        <v>0</v>
      </c>
      <c r="R203" s="187">
        <f>Q203*H203</f>
        <v>0</v>
      </c>
      <c r="S203" s="187">
        <v>0</v>
      </c>
      <c r="T203" s="188">
        <f>S203*H203</f>
        <v>0</v>
      </c>
      <c r="AR203" s="189" t="s">
        <v>156</v>
      </c>
      <c r="AT203" s="189" t="s">
        <v>151</v>
      </c>
      <c r="AU203" s="189" t="s">
        <v>83</v>
      </c>
      <c r="AY203" s="18" t="s">
        <v>149</v>
      </c>
      <c r="BE203" s="190">
        <f>IF(N203="základní",J203,0)</f>
        <v>0</v>
      </c>
      <c r="BF203" s="190">
        <f>IF(N203="snížená",J203,0)</f>
        <v>0</v>
      </c>
      <c r="BG203" s="190">
        <f>IF(N203="zákl. přenesená",J203,0)</f>
        <v>0</v>
      </c>
      <c r="BH203" s="190">
        <f>IF(N203="sníž. přenesená",J203,0)</f>
        <v>0</v>
      </c>
      <c r="BI203" s="190">
        <f>IF(N203="nulová",J203,0)</f>
        <v>0</v>
      </c>
      <c r="BJ203" s="18" t="s">
        <v>81</v>
      </c>
      <c r="BK203" s="190">
        <f>ROUND(I203*H203,2)</f>
        <v>0</v>
      </c>
      <c r="BL203" s="18" t="s">
        <v>156</v>
      </c>
      <c r="BM203" s="189" t="s">
        <v>934</v>
      </c>
    </row>
    <row r="204" s="12" customFormat="1">
      <c r="B204" s="194"/>
      <c r="D204" s="191" t="s">
        <v>160</v>
      </c>
      <c r="E204" s="195" t="s">
        <v>1</v>
      </c>
      <c r="F204" s="196" t="s">
        <v>935</v>
      </c>
      <c r="H204" s="197">
        <v>368</v>
      </c>
      <c r="I204" s="198"/>
      <c r="L204" s="194"/>
      <c r="M204" s="199"/>
      <c r="N204" s="200"/>
      <c r="O204" s="200"/>
      <c r="P204" s="200"/>
      <c r="Q204" s="200"/>
      <c r="R204" s="200"/>
      <c r="S204" s="200"/>
      <c r="T204" s="201"/>
      <c r="AT204" s="195" t="s">
        <v>160</v>
      </c>
      <c r="AU204" s="195" t="s">
        <v>83</v>
      </c>
      <c r="AV204" s="12" t="s">
        <v>83</v>
      </c>
      <c r="AW204" s="12" t="s">
        <v>30</v>
      </c>
      <c r="AX204" s="12" t="s">
        <v>81</v>
      </c>
      <c r="AY204" s="195" t="s">
        <v>149</v>
      </c>
    </row>
    <row r="205" s="1" customFormat="1" ht="48" customHeight="1">
      <c r="B205" s="177"/>
      <c r="C205" s="178" t="s">
        <v>250</v>
      </c>
      <c r="D205" s="178" t="s">
        <v>151</v>
      </c>
      <c r="E205" s="179" t="s">
        <v>609</v>
      </c>
      <c r="F205" s="180" t="s">
        <v>610</v>
      </c>
      <c r="G205" s="181" t="s">
        <v>174</v>
      </c>
      <c r="H205" s="182">
        <v>184</v>
      </c>
      <c r="I205" s="183"/>
      <c r="J205" s="184">
        <f>ROUND(I205*H205,2)</f>
        <v>0</v>
      </c>
      <c r="K205" s="180" t="s">
        <v>531</v>
      </c>
      <c r="L205" s="37"/>
      <c r="M205" s="185" t="s">
        <v>1</v>
      </c>
      <c r="N205" s="186" t="s">
        <v>38</v>
      </c>
      <c r="O205" s="73"/>
      <c r="P205" s="187">
        <f>O205*H205</f>
        <v>0</v>
      </c>
      <c r="Q205" s="187">
        <v>0</v>
      </c>
      <c r="R205" s="187">
        <f>Q205*H205</f>
        <v>0</v>
      </c>
      <c r="S205" s="187">
        <v>0</v>
      </c>
      <c r="T205" s="188">
        <f>S205*H205</f>
        <v>0</v>
      </c>
      <c r="AR205" s="189" t="s">
        <v>156</v>
      </c>
      <c r="AT205" s="189" t="s">
        <v>151</v>
      </c>
      <c r="AU205" s="189" t="s">
        <v>83</v>
      </c>
      <c r="AY205" s="18" t="s">
        <v>149</v>
      </c>
      <c r="BE205" s="190">
        <f>IF(N205="základní",J205,0)</f>
        <v>0</v>
      </c>
      <c r="BF205" s="190">
        <f>IF(N205="snížená",J205,0)</f>
        <v>0</v>
      </c>
      <c r="BG205" s="190">
        <f>IF(N205="zákl. přenesená",J205,0)</f>
        <v>0</v>
      </c>
      <c r="BH205" s="190">
        <f>IF(N205="sníž. přenesená",J205,0)</f>
        <v>0</v>
      </c>
      <c r="BI205" s="190">
        <f>IF(N205="nulová",J205,0)</f>
        <v>0</v>
      </c>
      <c r="BJ205" s="18" t="s">
        <v>81</v>
      </c>
      <c r="BK205" s="190">
        <f>ROUND(I205*H205,2)</f>
        <v>0</v>
      </c>
      <c r="BL205" s="18" t="s">
        <v>156</v>
      </c>
      <c r="BM205" s="189" t="s">
        <v>936</v>
      </c>
    </row>
    <row r="206" s="12" customFormat="1">
      <c r="B206" s="194"/>
      <c r="D206" s="191" t="s">
        <v>160</v>
      </c>
      <c r="E206" s="195" t="s">
        <v>1</v>
      </c>
      <c r="F206" s="196" t="s">
        <v>937</v>
      </c>
      <c r="H206" s="197">
        <v>184</v>
      </c>
      <c r="I206" s="198"/>
      <c r="L206" s="194"/>
      <c r="M206" s="199"/>
      <c r="N206" s="200"/>
      <c r="O206" s="200"/>
      <c r="P206" s="200"/>
      <c r="Q206" s="200"/>
      <c r="R206" s="200"/>
      <c r="S206" s="200"/>
      <c r="T206" s="201"/>
      <c r="AT206" s="195" t="s">
        <v>160</v>
      </c>
      <c r="AU206" s="195" t="s">
        <v>83</v>
      </c>
      <c r="AV206" s="12" t="s">
        <v>83</v>
      </c>
      <c r="AW206" s="12" t="s">
        <v>30</v>
      </c>
      <c r="AX206" s="12" t="s">
        <v>81</v>
      </c>
      <c r="AY206" s="195" t="s">
        <v>149</v>
      </c>
    </row>
    <row r="207" s="1" customFormat="1" ht="36" customHeight="1">
      <c r="B207" s="177"/>
      <c r="C207" s="178" t="s">
        <v>256</v>
      </c>
      <c r="D207" s="178" t="s">
        <v>151</v>
      </c>
      <c r="E207" s="179" t="s">
        <v>938</v>
      </c>
      <c r="F207" s="180" t="s">
        <v>939</v>
      </c>
      <c r="G207" s="181" t="s">
        <v>154</v>
      </c>
      <c r="H207" s="182">
        <v>678</v>
      </c>
      <c r="I207" s="183"/>
      <c r="J207" s="184">
        <f>ROUND(I207*H207,2)</f>
        <v>0</v>
      </c>
      <c r="K207" s="180" t="s">
        <v>531</v>
      </c>
      <c r="L207" s="37"/>
      <c r="M207" s="185" t="s">
        <v>1</v>
      </c>
      <c r="N207" s="186" t="s">
        <v>38</v>
      </c>
      <c r="O207" s="73"/>
      <c r="P207" s="187">
        <f>O207*H207</f>
        <v>0</v>
      </c>
      <c r="Q207" s="187">
        <v>0.00084000000000000003</v>
      </c>
      <c r="R207" s="187">
        <f>Q207*H207</f>
        <v>0.56952000000000003</v>
      </c>
      <c r="S207" s="187">
        <v>0</v>
      </c>
      <c r="T207" s="188">
        <f>S207*H207</f>
        <v>0</v>
      </c>
      <c r="AR207" s="189" t="s">
        <v>156</v>
      </c>
      <c r="AT207" s="189" t="s">
        <v>151</v>
      </c>
      <c r="AU207" s="189" t="s">
        <v>83</v>
      </c>
      <c r="AY207" s="18" t="s">
        <v>149</v>
      </c>
      <c r="BE207" s="190">
        <f>IF(N207="základní",J207,0)</f>
        <v>0</v>
      </c>
      <c r="BF207" s="190">
        <f>IF(N207="snížená",J207,0)</f>
        <v>0</v>
      </c>
      <c r="BG207" s="190">
        <f>IF(N207="zákl. přenesená",J207,0)</f>
        <v>0</v>
      </c>
      <c r="BH207" s="190">
        <f>IF(N207="sníž. přenesená",J207,0)</f>
        <v>0</v>
      </c>
      <c r="BI207" s="190">
        <f>IF(N207="nulová",J207,0)</f>
        <v>0</v>
      </c>
      <c r="BJ207" s="18" t="s">
        <v>81</v>
      </c>
      <c r="BK207" s="190">
        <f>ROUND(I207*H207,2)</f>
        <v>0</v>
      </c>
      <c r="BL207" s="18" t="s">
        <v>156</v>
      </c>
      <c r="BM207" s="189" t="s">
        <v>940</v>
      </c>
    </row>
    <row r="208" s="14" customFormat="1">
      <c r="B208" s="224"/>
      <c r="D208" s="191" t="s">
        <v>160</v>
      </c>
      <c r="E208" s="225" t="s">
        <v>1</v>
      </c>
      <c r="F208" s="226" t="s">
        <v>908</v>
      </c>
      <c r="H208" s="225" t="s">
        <v>1</v>
      </c>
      <c r="I208" s="227"/>
      <c r="L208" s="224"/>
      <c r="M208" s="228"/>
      <c r="N208" s="229"/>
      <c r="O208" s="229"/>
      <c r="P208" s="229"/>
      <c r="Q208" s="229"/>
      <c r="R208" s="229"/>
      <c r="S208" s="229"/>
      <c r="T208" s="230"/>
      <c r="AT208" s="225" t="s">
        <v>160</v>
      </c>
      <c r="AU208" s="225" t="s">
        <v>83</v>
      </c>
      <c r="AV208" s="14" t="s">
        <v>81</v>
      </c>
      <c r="AW208" s="14" t="s">
        <v>30</v>
      </c>
      <c r="AX208" s="14" t="s">
        <v>73</v>
      </c>
      <c r="AY208" s="225" t="s">
        <v>149</v>
      </c>
    </row>
    <row r="209" s="12" customFormat="1">
      <c r="B209" s="194"/>
      <c r="D209" s="191" t="s">
        <v>160</v>
      </c>
      <c r="E209" s="195" t="s">
        <v>1</v>
      </c>
      <c r="F209" s="196" t="s">
        <v>941</v>
      </c>
      <c r="H209" s="197">
        <v>172.87200000000001</v>
      </c>
      <c r="I209" s="198"/>
      <c r="L209" s="194"/>
      <c r="M209" s="199"/>
      <c r="N209" s="200"/>
      <c r="O209" s="200"/>
      <c r="P209" s="200"/>
      <c r="Q209" s="200"/>
      <c r="R209" s="200"/>
      <c r="S209" s="200"/>
      <c r="T209" s="201"/>
      <c r="AT209" s="195" t="s">
        <v>160</v>
      </c>
      <c r="AU209" s="195" t="s">
        <v>83</v>
      </c>
      <c r="AV209" s="12" t="s">
        <v>83</v>
      </c>
      <c r="AW209" s="12" t="s">
        <v>30</v>
      </c>
      <c r="AX209" s="12" t="s">
        <v>73</v>
      </c>
      <c r="AY209" s="195" t="s">
        <v>149</v>
      </c>
    </row>
    <row r="210" s="12" customFormat="1">
      <c r="B210" s="194"/>
      <c r="D210" s="191" t="s">
        <v>160</v>
      </c>
      <c r="E210" s="195" t="s">
        <v>1</v>
      </c>
      <c r="F210" s="196" t="s">
        <v>942</v>
      </c>
      <c r="H210" s="197">
        <v>166.25200000000001</v>
      </c>
      <c r="I210" s="198"/>
      <c r="L210" s="194"/>
      <c r="M210" s="199"/>
      <c r="N210" s="200"/>
      <c r="O210" s="200"/>
      <c r="P210" s="200"/>
      <c r="Q210" s="200"/>
      <c r="R210" s="200"/>
      <c r="S210" s="200"/>
      <c r="T210" s="201"/>
      <c r="AT210" s="195" t="s">
        <v>160</v>
      </c>
      <c r="AU210" s="195" t="s">
        <v>83</v>
      </c>
      <c r="AV210" s="12" t="s">
        <v>83</v>
      </c>
      <c r="AW210" s="12" t="s">
        <v>30</v>
      </c>
      <c r="AX210" s="12" t="s">
        <v>73</v>
      </c>
      <c r="AY210" s="195" t="s">
        <v>149</v>
      </c>
    </row>
    <row r="211" s="12" customFormat="1">
      <c r="B211" s="194"/>
      <c r="D211" s="191" t="s">
        <v>160</v>
      </c>
      <c r="E211" s="195" t="s">
        <v>1</v>
      </c>
      <c r="F211" s="196" t="s">
        <v>943</v>
      </c>
      <c r="H211" s="197">
        <v>57.103999999999999</v>
      </c>
      <c r="I211" s="198"/>
      <c r="L211" s="194"/>
      <c r="M211" s="199"/>
      <c r="N211" s="200"/>
      <c r="O211" s="200"/>
      <c r="P211" s="200"/>
      <c r="Q211" s="200"/>
      <c r="R211" s="200"/>
      <c r="S211" s="200"/>
      <c r="T211" s="201"/>
      <c r="AT211" s="195" t="s">
        <v>160</v>
      </c>
      <c r="AU211" s="195" t="s">
        <v>83</v>
      </c>
      <c r="AV211" s="12" t="s">
        <v>83</v>
      </c>
      <c r="AW211" s="12" t="s">
        <v>30</v>
      </c>
      <c r="AX211" s="12" t="s">
        <v>73</v>
      </c>
      <c r="AY211" s="195" t="s">
        <v>149</v>
      </c>
    </row>
    <row r="212" s="12" customFormat="1">
      <c r="B212" s="194"/>
      <c r="D212" s="191" t="s">
        <v>160</v>
      </c>
      <c r="E212" s="195" t="s">
        <v>1</v>
      </c>
      <c r="F212" s="196" t="s">
        <v>944</v>
      </c>
      <c r="H212" s="197">
        <v>40.68</v>
      </c>
      <c r="I212" s="198"/>
      <c r="L212" s="194"/>
      <c r="M212" s="199"/>
      <c r="N212" s="200"/>
      <c r="O212" s="200"/>
      <c r="P212" s="200"/>
      <c r="Q212" s="200"/>
      <c r="R212" s="200"/>
      <c r="S212" s="200"/>
      <c r="T212" s="201"/>
      <c r="AT212" s="195" t="s">
        <v>160</v>
      </c>
      <c r="AU212" s="195" t="s">
        <v>83</v>
      </c>
      <c r="AV212" s="12" t="s">
        <v>83</v>
      </c>
      <c r="AW212" s="12" t="s">
        <v>30</v>
      </c>
      <c r="AX212" s="12" t="s">
        <v>73</v>
      </c>
      <c r="AY212" s="195" t="s">
        <v>149</v>
      </c>
    </row>
    <row r="213" s="12" customFormat="1">
      <c r="B213" s="194"/>
      <c r="D213" s="191" t="s">
        <v>160</v>
      </c>
      <c r="E213" s="195" t="s">
        <v>1</v>
      </c>
      <c r="F213" s="196" t="s">
        <v>945</v>
      </c>
      <c r="H213" s="197">
        <v>64.219999999999999</v>
      </c>
      <c r="I213" s="198"/>
      <c r="L213" s="194"/>
      <c r="M213" s="199"/>
      <c r="N213" s="200"/>
      <c r="O213" s="200"/>
      <c r="P213" s="200"/>
      <c r="Q213" s="200"/>
      <c r="R213" s="200"/>
      <c r="S213" s="200"/>
      <c r="T213" s="201"/>
      <c r="AT213" s="195" t="s">
        <v>160</v>
      </c>
      <c r="AU213" s="195" t="s">
        <v>83</v>
      </c>
      <c r="AV213" s="12" t="s">
        <v>83</v>
      </c>
      <c r="AW213" s="12" t="s">
        <v>30</v>
      </c>
      <c r="AX213" s="12" t="s">
        <v>73</v>
      </c>
      <c r="AY213" s="195" t="s">
        <v>149</v>
      </c>
    </row>
    <row r="214" s="15" customFormat="1">
      <c r="B214" s="231"/>
      <c r="D214" s="191" t="s">
        <v>160</v>
      </c>
      <c r="E214" s="232" t="s">
        <v>1</v>
      </c>
      <c r="F214" s="233" t="s">
        <v>589</v>
      </c>
      <c r="H214" s="234">
        <v>501.12800000000004</v>
      </c>
      <c r="I214" s="235"/>
      <c r="L214" s="231"/>
      <c r="M214" s="236"/>
      <c r="N214" s="237"/>
      <c r="O214" s="237"/>
      <c r="P214" s="237"/>
      <c r="Q214" s="237"/>
      <c r="R214" s="237"/>
      <c r="S214" s="237"/>
      <c r="T214" s="238"/>
      <c r="AT214" s="232" t="s">
        <v>160</v>
      </c>
      <c r="AU214" s="232" t="s">
        <v>83</v>
      </c>
      <c r="AV214" s="15" t="s">
        <v>167</v>
      </c>
      <c r="AW214" s="15" t="s">
        <v>30</v>
      </c>
      <c r="AX214" s="15" t="s">
        <v>73</v>
      </c>
      <c r="AY214" s="232" t="s">
        <v>149</v>
      </c>
    </row>
    <row r="215" s="14" customFormat="1">
      <c r="B215" s="224"/>
      <c r="D215" s="191" t="s">
        <v>160</v>
      </c>
      <c r="E215" s="225" t="s">
        <v>1</v>
      </c>
      <c r="F215" s="226" t="s">
        <v>916</v>
      </c>
      <c r="H215" s="225" t="s">
        <v>1</v>
      </c>
      <c r="I215" s="227"/>
      <c r="L215" s="224"/>
      <c r="M215" s="228"/>
      <c r="N215" s="229"/>
      <c r="O215" s="229"/>
      <c r="P215" s="229"/>
      <c r="Q215" s="229"/>
      <c r="R215" s="229"/>
      <c r="S215" s="229"/>
      <c r="T215" s="230"/>
      <c r="AT215" s="225" t="s">
        <v>160</v>
      </c>
      <c r="AU215" s="225" t="s">
        <v>83</v>
      </c>
      <c r="AV215" s="14" t="s">
        <v>81</v>
      </c>
      <c r="AW215" s="14" t="s">
        <v>30</v>
      </c>
      <c r="AX215" s="14" t="s">
        <v>73</v>
      </c>
      <c r="AY215" s="225" t="s">
        <v>149</v>
      </c>
    </row>
    <row r="216" s="12" customFormat="1">
      <c r="B216" s="194"/>
      <c r="D216" s="191" t="s">
        <v>160</v>
      </c>
      <c r="E216" s="195" t="s">
        <v>1</v>
      </c>
      <c r="F216" s="196" t="s">
        <v>946</v>
      </c>
      <c r="H216" s="197">
        <v>43.942</v>
      </c>
      <c r="I216" s="198"/>
      <c r="L216" s="194"/>
      <c r="M216" s="199"/>
      <c r="N216" s="200"/>
      <c r="O216" s="200"/>
      <c r="P216" s="200"/>
      <c r="Q216" s="200"/>
      <c r="R216" s="200"/>
      <c r="S216" s="200"/>
      <c r="T216" s="201"/>
      <c r="AT216" s="195" t="s">
        <v>160</v>
      </c>
      <c r="AU216" s="195" t="s">
        <v>83</v>
      </c>
      <c r="AV216" s="12" t="s">
        <v>83</v>
      </c>
      <c r="AW216" s="12" t="s">
        <v>30</v>
      </c>
      <c r="AX216" s="12" t="s">
        <v>73</v>
      </c>
      <c r="AY216" s="195" t="s">
        <v>149</v>
      </c>
    </row>
    <row r="217" s="12" customFormat="1">
      <c r="B217" s="194"/>
      <c r="D217" s="191" t="s">
        <v>160</v>
      </c>
      <c r="E217" s="195" t="s">
        <v>1</v>
      </c>
      <c r="F217" s="196" t="s">
        <v>947</v>
      </c>
      <c r="H217" s="197">
        <v>108.756</v>
      </c>
      <c r="I217" s="198"/>
      <c r="L217" s="194"/>
      <c r="M217" s="199"/>
      <c r="N217" s="200"/>
      <c r="O217" s="200"/>
      <c r="P217" s="200"/>
      <c r="Q217" s="200"/>
      <c r="R217" s="200"/>
      <c r="S217" s="200"/>
      <c r="T217" s="201"/>
      <c r="AT217" s="195" t="s">
        <v>160</v>
      </c>
      <c r="AU217" s="195" t="s">
        <v>83</v>
      </c>
      <c r="AV217" s="12" t="s">
        <v>83</v>
      </c>
      <c r="AW217" s="12" t="s">
        <v>30</v>
      </c>
      <c r="AX217" s="12" t="s">
        <v>73</v>
      </c>
      <c r="AY217" s="195" t="s">
        <v>149</v>
      </c>
    </row>
    <row r="218" s="15" customFormat="1">
      <c r="B218" s="231"/>
      <c r="D218" s="191" t="s">
        <v>160</v>
      </c>
      <c r="E218" s="232" t="s">
        <v>1</v>
      </c>
      <c r="F218" s="233" t="s">
        <v>589</v>
      </c>
      <c r="H218" s="234">
        <v>152.69800000000001</v>
      </c>
      <c r="I218" s="235"/>
      <c r="L218" s="231"/>
      <c r="M218" s="236"/>
      <c r="N218" s="237"/>
      <c r="O218" s="237"/>
      <c r="P218" s="237"/>
      <c r="Q218" s="237"/>
      <c r="R218" s="237"/>
      <c r="S218" s="237"/>
      <c r="T218" s="238"/>
      <c r="AT218" s="232" t="s">
        <v>160</v>
      </c>
      <c r="AU218" s="232" t="s">
        <v>83</v>
      </c>
      <c r="AV218" s="15" t="s">
        <v>167</v>
      </c>
      <c r="AW218" s="15" t="s">
        <v>30</v>
      </c>
      <c r="AX218" s="15" t="s">
        <v>73</v>
      </c>
      <c r="AY218" s="232" t="s">
        <v>149</v>
      </c>
    </row>
    <row r="219" s="14" customFormat="1">
      <c r="B219" s="224"/>
      <c r="D219" s="191" t="s">
        <v>160</v>
      </c>
      <c r="E219" s="225" t="s">
        <v>1</v>
      </c>
      <c r="F219" s="226" t="s">
        <v>931</v>
      </c>
      <c r="H219" s="225" t="s">
        <v>1</v>
      </c>
      <c r="I219" s="227"/>
      <c r="L219" s="224"/>
      <c r="M219" s="228"/>
      <c r="N219" s="229"/>
      <c r="O219" s="229"/>
      <c r="P219" s="229"/>
      <c r="Q219" s="229"/>
      <c r="R219" s="229"/>
      <c r="S219" s="229"/>
      <c r="T219" s="230"/>
      <c r="AT219" s="225" t="s">
        <v>160</v>
      </c>
      <c r="AU219" s="225" t="s">
        <v>83</v>
      </c>
      <c r="AV219" s="14" t="s">
        <v>81</v>
      </c>
      <c r="AW219" s="14" t="s">
        <v>30</v>
      </c>
      <c r="AX219" s="14" t="s">
        <v>73</v>
      </c>
      <c r="AY219" s="225" t="s">
        <v>149</v>
      </c>
    </row>
    <row r="220" s="12" customFormat="1">
      <c r="B220" s="194"/>
      <c r="D220" s="191" t="s">
        <v>160</v>
      </c>
      <c r="E220" s="195" t="s">
        <v>1</v>
      </c>
      <c r="F220" s="196" t="s">
        <v>948</v>
      </c>
      <c r="H220" s="197">
        <v>24.219999999999999</v>
      </c>
      <c r="I220" s="198"/>
      <c r="L220" s="194"/>
      <c r="M220" s="199"/>
      <c r="N220" s="200"/>
      <c r="O220" s="200"/>
      <c r="P220" s="200"/>
      <c r="Q220" s="200"/>
      <c r="R220" s="200"/>
      <c r="S220" s="200"/>
      <c r="T220" s="201"/>
      <c r="AT220" s="195" t="s">
        <v>160</v>
      </c>
      <c r="AU220" s="195" t="s">
        <v>83</v>
      </c>
      <c r="AV220" s="12" t="s">
        <v>83</v>
      </c>
      <c r="AW220" s="12" t="s">
        <v>30</v>
      </c>
      <c r="AX220" s="12" t="s">
        <v>73</v>
      </c>
      <c r="AY220" s="195" t="s">
        <v>149</v>
      </c>
    </row>
    <row r="221" s="15" customFormat="1">
      <c r="B221" s="231"/>
      <c r="D221" s="191" t="s">
        <v>160</v>
      </c>
      <c r="E221" s="232" t="s">
        <v>1</v>
      </c>
      <c r="F221" s="233" t="s">
        <v>589</v>
      </c>
      <c r="H221" s="234">
        <v>24.219999999999999</v>
      </c>
      <c r="I221" s="235"/>
      <c r="L221" s="231"/>
      <c r="M221" s="236"/>
      <c r="N221" s="237"/>
      <c r="O221" s="237"/>
      <c r="P221" s="237"/>
      <c r="Q221" s="237"/>
      <c r="R221" s="237"/>
      <c r="S221" s="237"/>
      <c r="T221" s="238"/>
      <c r="AT221" s="232" t="s">
        <v>160</v>
      </c>
      <c r="AU221" s="232" t="s">
        <v>83</v>
      </c>
      <c r="AV221" s="15" t="s">
        <v>167</v>
      </c>
      <c r="AW221" s="15" t="s">
        <v>30</v>
      </c>
      <c r="AX221" s="15" t="s">
        <v>73</v>
      </c>
      <c r="AY221" s="232" t="s">
        <v>149</v>
      </c>
    </row>
    <row r="222" s="13" customFormat="1">
      <c r="B222" s="202"/>
      <c r="D222" s="191" t="s">
        <v>160</v>
      </c>
      <c r="E222" s="203" t="s">
        <v>1</v>
      </c>
      <c r="F222" s="204" t="s">
        <v>187</v>
      </c>
      <c r="H222" s="205">
        <v>678.04600000000005</v>
      </c>
      <c r="I222" s="206"/>
      <c r="L222" s="202"/>
      <c r="M222" s="207"/>
      <c r="N222" s="208"/>
      <c r="O222" s="208"/>
      <c r="P222" s="208"/>
      <c r="Q222" s="208"/>
      <c r="R222" s="208"/>
      <c r="S222" s="208"/>
      <c r="T222" s="209"/>
      <c r="AT222" s="203" t="s">
        <v>160</v>
      </c>
      <c r="AU222" s="203" t="s">
        <v>83</v>
      </c>
      <c r="AV222" s="13" t="s">
        <v>156</v>
      </c>
      <c r="AW222" s="13" t="s">
        <v>30</v>
      </c>
      <c r="AX222" s="13" t="s">
        <v>73</v>
      </c>
      <c r="AY222" s="203" t="s">
        <v>149</v>
      </c>
    </row>
    <row r="223" s="12" customFormat="1">
      <c r="B223" s="194"/>
      <c r="D223" s="191" t="s">
        <v>160</v>
      </c>
      <c r="E223" s="195" t="s">
        <v>1</v>
      </c>
      <c r="F223" s="196" t="s">
        <v>949</v>
      </c>
      <c r="H223" s="197">
        <v>678</v>
      </c>
      <c r="I223" s="198"/>
      <c r="L223" s="194"/>
      <c r="M223" s="199"/>
      <c r="N223" s="200"/>
      <c r="O223" s="200"/>
      <c r="P223" s="200"/>
      <c r="Q223" s="200"/>
      <c r="R223" s="200"/>
      <c r="S223" s="200"/>
      <c r="T223" s="201"/>
      <c r="AT223" s="195" t="s">
        <v>160</v>
      </c>
      <c r="AU223" s="195" t="s">
        <v>83</v>
      </c>
      <c r="AV223" s="12" t="s">
        <v>83</v>
      </c>
      <c r="AW223" s="12" t="s">
        <v>30</v>
      </c>
      <c r="AX223" s="12" t="s">
        <v>81</v>
      </c>
      <c r="AY223" s="195" t="s">
        <v>149</v>
      </c>
    </row>
    <row r="224" s="1" customFormat="1" ht="36" customHeight="1">
      <c r="B224" s="177"/>
      <c r="C224" s="178" t="s">
        <v>261</v>
      </c>
      <c r="D224" s="178" t="s">
        <v>151</v>
      </c>
      <c r="E224" s="179" t="s">
        <v>613</v>
      </c>
      <c r="F224" s="180" t="s">
        <v>614</v>
      </c>
      <c r="G224" s="181" t="s">
        <v>154</v>
      </c>
      <c r="H224" s="182">
        <v>157.30000000000001</v>
      </c>
      <c r="I224" s="183"/>
      <c r="J224" s="184">
        <f>ROUND(I224*H224,2)</f>
        <v>0</v>
      </c>
      <c r="K224" s="180" t="s">
        <v>531</v>
      </c>
      <c r="L224" s="37"/>
      <c r="M224" s="185" t="s">
        <v>1</v>
      </c>
      <c r="N224" s="186" t="s">
        <v>38</v>
      </c>
      <c r="O224" s="73"/>
      <c r="P224" s="187">
        <f>O224*H224</f>
        <v>0</v>
      </c>
      <c r="Q224" s="187">
        <v>0.00084999999999999995</v>
      </c>
      <c r="R224" s="187">
        <f>Q224*H224</f>
        <v>0.13370499999999999</v>
      </c>
      <c r="S224" s="187">
        <v>0</v>
      </c>
      <c r="T224" s="188">
        <f>S224*H224</f>
        <v>0</v>
      </c>
      <c r="AR224" s="189" t="s">
        <v>156</v>
      </c>
      <c r="AT224" s="189" t="s">
        <v>151</v>
      </c>
      <c r="AU224" s="189" t="s">
        <v>83</v>
      </c>
      <c r="AY224" s="18" t="s">
        <v>149</v>
      </c>
      <c r="BE224" s="190">
        <f>IF(N224="základní",J224,0)</f>
        <v>0</v>
      </c>
      <c r="BF224" s="190">
        <f>IF(N224="snížená",J224,0)</f>
        <v>0</v>
      </c>
      <c r="BG224" s="190">
        <f>IF(N224="zákl. přenesená",J224,0)</f>
        <v>0</v>
      </c>
      <c r="BH224" s="190">
        <f>IF(N224="sníž. přenesená",J224,0)</f>
        <v>0</v>
      </c>
      <c r="BI224" s="190">
        <f>IF(N224="nulová",J224,0)</f>
        <v>0</v>
      </c>
      <c r="BJ224" s="18" t="s">
        <v>81</v>
      </c>
      <c r="BK224" s="190">
        <f>ROUND(I224*H224,2)</f>
        <v>0</v>
      </c>
      <c r="BL224" s="18" t="s">
        <v>156</v>
      </c>
      <c r="BM224" s="189" t="s">
        <v>950</v>
      </c>
    </row>
    <row r="225" s="14" customFormat="1">
      <c r="B225" s="224"/>
      <c r="D225" s="191" t="s">
        <v>160</v>
      </c>
      <c r="E225" s="225" t="s">
        <v>1</v>
      </c>
      <c r="F225" s="226" t="s">
        <v>914</v>
      </c>
      <c r="H225" s="225" t="s">
        <v>1</v>
      </c>
      <c r="I225" s="227"/>
      <c r="L225" s="224"/>
      <c r="M225" s="228"/>
      <c r="N225" s="229"/>
      <c r="O225" s="229"/>
      <c r="P225" s="229"/>
      <c r="Q225" s="229"/>
      <c r="R225" s="229"/>
      <c r="S225" s="229"/>
      <c r="T225" s="230"/>
      <c r="AT225" s="225" t="s">
        <v>160</v>
      </c>
      <c r="AU225" s="225" t="s">
        <v>83</v>
      </c>
      <c r="AV225" s="14" t="s">
        <v>81</v>
      </c>
      <c r="AW225" s="14" t="s">
        <v>30</v>
      </c>
      <c r="AX225" s="14" t="s">
        <v>73</v>
      </c>
      <c r="AY225" s="225" t="s">
        <v>149</v>
      </c>
    </row>
    <row r="226" s="12" customFormat="1">
      <c r="B226" s="194"/>
      <c r="D226" s="191" t="s">
        <v>160</v>
      </c>
      <c r="E226" s="195" t="s">
        <v>1</v>
      </c>
      <c r="F226" s="196" t="s">
        <v>915</v>
      </c>
      <c r="H226" s="197">
        <v>154.27199999999999</v>
      </c>
      <c r="I226" s="198"/>
      <c r="L226" s="194"/>
      <c r="M226" s="199"/>
      <c r="N226" s="200"/>
      <c r="O226" s="200"/>
      <c r="P226" s="200"/>
      <c r="Q226" s="200"/>
      <c r="R226" s="200"/>
      <c r="S226" s="200"/>
      <c r="T226" s="201"/>
      <c r="AT226" s="195" t="s">
        <v>160</v>
      </c>
      <c r="AU226" s="195" t="s">
        <v>83</v>
      </c>
      <c r="AV226" s="12" t="s">
        <v>83</v>
      </c>
      <c r="AW226" s="12" t="s">
        <v>30</v>
      </c>
      <c r="AX226" s="12" t="s">
        <v>73</v>
      </c>
      <c r="AY226" s="195" t="s">
        <v>149</v>
      </c>
    </row>
    <row r="227" s="15" customFormat="1">
      <c r="B227" s="231"/>
      <c r="D227" s="191" t="s">
        <v>160</v>
      </c>
      <c r="E227" s="232" t="s">
        <v>1</v>
      </c>
      <c r="F227" s="233" t="s">
        <v>589</v>
      </c>
      <c r="H227" s="234">
        <v>154.27199999999999</v>
      </c>
      <c r="I227" s="235"/>
      <c r="L227" s="231"/>
      <c r="M227" s="236"/>
      <c r="N227" s="237"/>
      <c r="O227" s="237"/>
      <c r="P227" s="237"/>
      <c r="Q227" s="237"/>
      <c r="R227" s="237"/>
      <c r="S227" s="237"/>
      <c r="T227" s="238"/>
      <c r="AT227" s="232" t="s">
        <v>160</v>
      </c>
      <c r="AU227" s="232" t="s">
        <v>83</v>
      </c>
      <c r="AV227" s="15" t="s">
        <v>167</v>
      </c>
      <c r="AW227" s="15" t="s">
        <v>30</v>
      </c>
      <c r="AX227" s="15" t="s">
        <v>73</v>
      </c>
      <c r="AY227" s="232" t="s">
        <v>149</v>
      </c>
    </row>
    <row r="228" s="13" customFormat="1">
      <c r="B228" s="202"/>
      <c r="D228" s="191" t="s">
        <v>160</v>
      </c>
      <c r="E228" s="203" t="s">
        <v>1</v>
      </c>
      <c r="F228" s="204" t="s">
        <v>187</v>
      </c>
      <c r="H228" s="205">
        <v>154.27199999999999</v>
      </c>
      <c r="I228" s="206"/>
      <c r="L228" s="202"/>
      <c r="M228" s="207"/>
      <c r="N228" s="208"/>
      <c r="O228" s="208"/>
      <c r="P228" s="208"/>
      <c r="Q228" s="208"/>
      <c r="R228" s="208"/>
      <c r="S228" s="208"/>
      <c r="T228" s="209"/>
      <c r="AT228" s="203" t="s">
        <v>160</v>
      </c>
      <c r="AU228" s="203" t="s">
        <v>83</v>
      </c>
      <c r="AV228" s="13" t="s">
        <v>156</v>
      </c>
      <c r="AW228" s="13" t="s">
        <v>30</v>
      </c>
      <c r="AX228" s="13" t="s">
        <v>73</v>
      </c>
      <c r="AY228" s="203" t="s">
        <v>149</v>
      </c>
    </row>
    <row r="229" s="12" customFormat="1">
      <c r="B229" s="194"/>
      <c r="D229" s="191" t="s">
        <v>160</v>
      </c>
      <c r="E229" s="195" t="s">
        <v>1</v>
      </c>
      <c r="F229" s="196" t="s">
        <v>951</v>
      </c>
      <c r="H229" s="197">
        <v>157.30000000000001</v>
      </c>
      <c r="I229" s="198"/>
      <c r="L229" s="194"/>
      <c r="M229" s="199"/>
      <c r="N229" s="200"/>
      <c r="O229" s="200"/>
      <c r="P229" s="200"/>
      <c r="Q229" s="200"/>
      <c r="R229" s="200"/>
      <c r="S229" s="200"/>
      <c r="T229" s="201"/>
      <c r="AT229" s="195" t="s">
        <v>160</v>
      </c>
      <c r="AU229" s="195" t="s">
        <v>83</v>
      </c>
      <c r="AV229" s="12" t="s">
        <v>83</v>
      </c>
      <c r="AW229" s="12" t="s">
        <v>30</v>
      </c>
      <c r="AX229" s="12" t="s">
        <v>81</v>
      </c>
      <c r="AY229" s="195" t="s">
        <v>149</v>
      </c>
    </row>
    <row r="230" s="1" customFormat="1" ht="36" customHeight="1">
      <c r="B230" s="177"/>
      <c r="C230" s="178" t="s">
        <v>268</v>
      </c>
      <c r="D230" s="178" t="s">
        <v>151</v>
      </c>
      <c r="E230" s="179" t="s">
        <v>952</v>
      </c>
      <c r="F230" s="180" t="s">
        <v>953</v>
      </c>
      <c r="G230" s="181" t="s">
        <v>154</v>
      </c>
      <c r="H230" s="182">
        <v>678</v>
      </c>
      <c r="I230" s="183"/>
      <c r="J230" s="184">
        <f>ROUND(I230*H230,2)</f>
        <v>0</v>
      </c>
      <c r="K230" s="180" t="s">
        <v>531</v>
      </c>
      <c r="L230" s="37"/>
      <c r="M230" s="185" t="s">
        <v>1</v>
      </c>
      <c r="N230" s="186" t="s">
        <v>38</v>
      </c>
      <c r="O230" s="73"/>
      <c r="P230" s="187">
        <f>O230*H230</f>
        <v>0</v>
      </c>
      <c r="Q230" s="187">
        <v>0</v>
      </c>
      <c r="R230" s="187">
        <f>Q230*H230</f>
        <v>0</v>
      </c>
      <c r="S230" s="187">
        <v>0</v>
      </c>
      <c r="T230" s="188">
        <f>S230*H230</f>
        <v>0</v>
      </c>
      <c r="AR230" s="189" t="s">
        <v>156</v>
      </c>
      <c r="AT230" s="189" t="s">
        <v>151</v>
      </c>
      <c r="AU230" s="189" t="s">
        <v>83</v>
      </c>
      <c r="AY230" s="18" t="s">
        <v>149</v>
      </c>
      <c r="BE230" s="190">
        <f>IF(N230="základní",J230,0)</f>
        <v>0</v>
      </c>
      <c r="BF230" s="190">
        <f>IF(N230="snížená",J230,0)</f>
        <v>0</v>
      </c>
      <c r="BG230" s="190">
        <f>IF(N230="zákl. přenesená",J230,0)</f>
        <v>0</v>
      </c>
      <c r="BH230" s="190">
        <f>IF(N230="sníž. přenesená",J230,0)</f>
        <v>0</v>
      </c>
      <c r="BI230" s="190">
        <f>IF(N230="nulová",J230,0)</f>
        <v>0</v>
      </c>
      <c r="BJ230" s="18" t="s">
        <v>81</v>
      </c>
      <c r="BK230" s="190">
        <f>ROUND(I230*H230,2)</f>
        <v>0</v>
      </c>
      <c r="BL230" s="18" t="s">
        <v>156</v>
      </c>
      <c r="BM230" s="189" t="s">
        <v>954</v>
      </c>
    </row>
    <row r="231" s="12" customFormat="1">
      <c r="B231" s="194"/>
      <c r="D231" s="191" t="s">
        <v>160</v>
      </c>
      <c r="E231" s="195" t="s">
        <v>1</v>
      </c>
      <c r="F231" s="196" t="s">
        <v>949</v>
      </c>
      <c r="H231" s="197">
        <v>678</v>
      </c>
      <c r="I231" s="198"/>
      <c r="L231" s="194"/>
      <c r="M231" s="199"/>
      <c r="N231" s="200"/>
      <c r="O231" s="200"/>
      <c r="P231" s="200"/>
      <c r="Q231" s="200"/>
      <c r="R231" s="200"/>
      <c r="S231" s="200"/>
      <c r="T231" s="201"/>
      <c r="AT231" s="195" t="s">
        <v>160</v>
      </c>
      <c r="AU231" s="195" t="s">
        <v>83</v>
      </c>
      <c r="AV231" s="12" t="s">
        <v>83</v>
      </c>
      <c r="AW231" s="12" t="s">
        <v>30</v>
      </c>
      <c r="AX231" s="12" t="s">
        <v>81</v>
      </c>
      <c r="AY231" s="195" t="s">
        <v>149</v>
      </c>
    </row>
    <row r="232" s="1" customFormat="1" ht="36" customHeight="1">
      <c r="B232" s="177"/>
      <c r="C232" s="178" t="s">
        <v>7</v>
      </c>
      <c r="D232" s="178" t="s">
        <v>151</v>
      </c>
      <c r="E232" s="179" t="s">
        <v>630</v>
      </c>
      <c r="F232" s="180" t="s">
        <v>631</v>
      </c>
      <c r="G232" s="181" t="s">
        <v>154</v>
      </c>
      <c r="H232" s="182">
        <v>157.30000000000001</v>
      </c>
      <c r="I232" s="183"/>
      <c r="J232" s="184">
        <f>ROUND(I232*H232,2)</f>
        <v>0</v>
      </c>
      <c r="K232" s="180" t="s">
        <v>531</v>
      </c>
      <c r="L232" s="37"/>
      <c r="M232" s="185" t="s">
        <v>1</v>
      </c>
      <c r="N232" s="186" t="s">
        <v>38</v>
      </c>
      <c r="O232" s="73"/>
      <c r="P232" s="187">
        <f>O232*H232</f>
        <v>0</v>
      </c>
      <c r="Q232" s="187">
        <v>0</v>
      </c>
      <c r="R232" s="187">
        <f>Q232*H232</f>
        <v>0</v>
      </c>
      <c r="S232" s="187">
        <v>0</v>
      </c>
      <c r="T232" s="188">
        <f>S232*H232</f>
        <v>0</v>
      </c>
      <c r="AR232" s="189" t="s">
        <v>156</v>
      </c>
      <c r="AT232" s="189" t="s">
        <v>151</v>
      </c>
      <c r="AU232" s="189" t="s">
        <v>83</v>
      </c>
      <c r="AY232" s="18" t="s">
        <v>149</v>
      </c>
      <c r="BE232" s="190">
        <f>IF(N232="základní",J232,0)</f>
        <v>0</v>
      </c>
      <c r="BF232" s="190">
        <f>IF(N232="snížená",J232,0)</f>
        <v>0</v>
      </c>
      <c r="BG232" s="190">
        <f>IF(N232="zákl. přenesená",J232,0)</f>
        <v>0</v>
      </c>
      <c r="BH232" s="190">
        <f>IF(N232="sníž. přenesená",J232,0)</f>
        <v>0</v>
      </c>
      <c r="BI232" s="190">
        <f>IF(N232="nulová",J232,0)</f>
        <v>0</v>
      </c>
      <c r="BJ232" s="18" t="s">
        <v>81</v>
      </c>
      <c r="BK232" s="190">
        <f>ROUND(I232*H232,2)</f>
        <v>0</v>
      </c>
      <c r="BL232" s="18" t="s">
        <v>156</v>
      </c>
      <c r="BM232" s="189" t="s">
        <v>955</v>
      </c>
    </row>
    <row r="233" s="12" customFormat="1">
      <c r="B233" s="194"/>
      <c r="D233" s="191" t="s">
        <v>160</v>
      </c>
      <c r="E233" s="195" t="s">
        <v>1</v>
      </c>
      <c r="F233" s="196" t="s">
        <v>951</v>
      </c>
      <c r="H233" s="197">
        <v>157.30000000000001</v>
      </c>
      <c r="I233" s="198"/>
      <c r="L233" s="194"/>
      <c r="M233" s="199"/>
      <c r="N233" s="200"/>
      <c r="O233" s="200"/>
      <c r="P233" s="200"/>
      <c r="Q233" s="200"/>
      <c r="R233" s="200"/>
      <c r="S233" s="200"/>
      <c r="T233" s="201"/>
      <c r="AT233" s="195" t="s">
        <v>160</v>
      </c>
      <c r="AU233" s="195" t="s">
        <v>83</v>
      </c>
      <c r="AV233" s="12" t="s">
        <v>83</v>
      </c>
      <c r="AW233" s="12" t="s">
        <v>30</v>
      </c>
      <c r="AX233" s="12" t="s">
        <v>81</v>
      </c>
      <c r="AY233" s="195" t="s">
        <v>149</v>
      </c>
    </row>
    <row r="234" s="1" customFormat="1" ht="48" customHeight="1">
      <c r="B234" s="177"/>
      <c r="C234" s="178" t="s">
        <v>278</v>
      </c>
      <c r="D234" s="178" t="s">
        <v>151</v>
      </c>
      <c r="E234" s="179" t="s">
        <v>633</v>
      </c>
      <c r="F234" s="180" t="s">
        <v>634</v>
      </c>
      <c r="G234" s="181" t="s">
        <v>174</v>
      </c>
      <c r="H234" s="182">
        <v>404.80000000000001</v>
      </c>
      <c r="I234" s="183"/>
      <c r="J234" s="184">
        <f>ROUND(I234*H234,2)</f>
        <v>0</v>
      </c>
      <c r="K234" s="180" t="s">
        <v>531</v>
      </c>
      <c r="L234" s="37"/>
      <c r="M234" s="185" t="s">
        <v>1</v>
      </c>
      <c r="N234" s="186" t="s">
        <v>38</v>
      </c>
      <c r="O234" s="73"/>
      <c r="P234" s="187">
        <f>O234*H234</f>
        <v>0</v>
      </c>
      <c r="Q234" s="187">
        <v>0</v>
      </c>
      <c r="R234" s="187">
        <f>Q234*H234</f>
        <v>0</v>
      </c>
      <c r="S234" s="187">
        <v>0</v>
      </c>
      <c r="T234" s="188">
        <f>S234*H234</f>
        <v>0</v>
      </c>
      <c r="AR234" s="189" t="s">
        <v>156</v>
      </c>
      <c r="AT234" s="189" t="s">
        <v>151</v>
      </c>
      <c r="AU234" s="189" t="s">
        <v>83</v>
      </c>
      <c r="AY234" s="18" t="s">
        <v>149</v>
      </c>
      <c r="BE234" s="190">
        <f>IF(N234="základní",J234,0)</f>
        <v>0</v>
      </c>
      <c r="BF234" s="190">
        <f>IF(N234="snížená",J234,0)</f>
        <v>0</v>
      </c>
      <c r="BG234" s="190">
        <f>IF(N234="zákl. přenesená",J234,0)</f>
        <v>0</v>
      </c>
      <c r="BH234" s="190">
        <f>IF(N234="sníž. přenesená",J234,0)</f>
        <v>0</v>
      </c>
      <c r="BI234" s="190">
        <f>IF(N234="nulová",J234,0)</f>
        <v>0</v>
      </c>
      <c r="BJ234" s="18" t="s">
        <v>81</v>
      </c>
      <c r="BK234" s="190">
        <f>ROUND(I234*H234,2)</f>
        <v>0</v>
      </c>
      <c r="BL234" s="18" t="s">
        <v>156</v>
      </c>
      <c r="BM234" s="189" t="s">
        <v>956</v>
      </c>
    </row>
    <row r="235" s="12" customFormat="1">
      <c r="B235" s="194"/>
      <c r="D235" s="191" t="s">
        <v>160</v>
      </c>
      <c r="E235" s="195" t="s">
        <v>1</v>
      </c>
      <c r="F235" s="196" t="s">
        <v>957</v>
      </c>
      <c r="H235" s="197">
        <v>404.80000000000001</v>
      </c>
      <c r="I235" s="198"/>
      <c r="L235" s="194"/>
      <c r="M235" s="199"/>
      <c r="N235" s="200"/>
      <c r="O235" s="200"/>
      <c r="P235" s="200"/>
      <c r="Q235" s="200"/>
      <c r="R235" s="200"/>
      <c r="S235" s="200"/>
      <c r="T235" s="201"/>
      <c r="AT235" s="195" t="s">
        <v>160</v>
      </c>
      <c r="AU235" s="195" t="s">
        <v>83</v>
      </c>
      <c r="AV235" s="12" t="s">
        <v>83</v>
      </c>
      <c r="AW235" s="12" t="s">
        <v>30</v>
      </c>
      <c r="AX235" s="12" t="s">
        <v>81</v>
      </c>
      <c r="AY235" s="195" t="s">
        <v>149</v>
      </c>
    </row>
    <row r="236" s="1" customFormat="1" ht="60" customHeight="1">
      <c r="B236" s="177"/>
      <c r="C236" s="178" t="s">
        <v>286</v>
      </c>
      <c r="D236" s="178" t="s">
        <v>151</v>
      </c>
      <c r="E236" s="179" t="s">
        <v>205</v>
      </c>
      <c r="F236" s="180" t="s">
        <v>206</v>
      </c>
      <c r="G236" s="181" t="s">
        <v>174</v>
      </c>
      <c r="H236" s="182">
        <v>430</v>
      </c>
      <c r="I236" s="183"/>
      <c r="J236" s="184">
        <f>ROUND(I236*H236,2)</f>
        <v>0</v>
      </c>
      <c r="K236" s="180" t="s">
        <v>531</v>
      </c>
      <c r="L236" s="37"/>
      <c r="M236" s="185" t="s">
        <v>1</v>
      </c>
      <c r="N236" s="186" t="s">
        <v>38</v>
      </c>
      <c r="O236" s="73"/>
      <c r="P236" s="187">
        <f>O236*H236</f>
        <v>0</v>
      </c>
      <c r="Q236" s="187">
        <v>0</v>
      </c>
      <c r="R236" s="187">
        <f>Q236*H236</f>
        <v>0</v>
      </c>
      <c r="S236" s="187">
        <v>0</v>
      </c>
      <c r="T236" s="188">
        <f>S236*H236</f>
        <v>0</v>
      </c>
      <c r="AR236" s="189" t="s">
        <v>156</v>
      </c>
      <c r="AT236" s="189" t="s">
        <v>151</v>
      </c>
      <c r="AU236" s="189" t="s">
        <v>83</v>
      </c>
      <c r="AY236" s="18" t="s">
        <v>149</v>
      </c>
      <c r="BE236" s="190">
        <f>IF(N236="základní",J236,0)</f>
        <v>0</v>
      </c>
      <c r="BF236" s="190">
        <f>IF(N236="snížená",J236,0)</f>
        <v>0</v>
      </c>
      <c r="BG236" s="190">
        <f>IF(N236="zákl. přenesená",J236,0)</f>
        <v>0</v>
      </c>
      <c r="BH236" s="190">
        <f>IF(N236="sníž. přenesená",J236,0)</f>
        <v>0</v>
      </c>
      <c r="BI236" s="190">
        <f>IF(N236="nulová",J236,0)</f>
        <v>0</v>
      </c>
      <c r="BJ236" s="18" t="s">
        <v>81</v>
      </c>
      <c r="BK236" s="190">
        <f>ROUND(I236*H236,2)</f>
        <v>0</v>
      </c>
      <c r="BL236" s="18" t="s">
        <v>156</v>
      </c>
      <c r="BM236" s="189" t="s">
        <v>958</v>
      </c>
    </row>
    <row r="237" s="12" customFormat="1">
      <c r="B237" s="194"/>
      <c r="D237" s="191" t="s">
        <v>160</v>
      </c>
      <c r="E237" s="195" t="s">
        <v>1</v>
      </c>
      <c r="F237" s="196" t="s">
        <v>959</v>
      </c>
      <c r="H237" s="197">
        <v>430</v>
      </c>
      <c r="I237" s="198"/>
      <c r="L237" s="194"/>
      <c r="M237" s="199"/>
      <c r="N237" s="200"/>
      <c r="O237" s="200"/>
      <c r="P237" s="200"/>
      <c r="Q237" s="200"/>
      <c r="R237" s="200"/>
      <c r="S237" s="200"/>
      <c r="T237" s="201"/>
      <c r="AT237" s="195" t="s">
        <v>160</v>
      </c>
      <c r="AU237" s="195" t="s">
        <v>83</v>
      </c>
      <c r="AV237" s="12" t="s">
        <v>83</v>
      </c>
      <c r="AW237" s="12" t="s">
        <v>30</v>
      </c>
      <c r="AX237" s="12" t="s">
        <v>81</v>
      </c>
      <c r="AY237" s="195" t="s">
        <v>149</v>
      </c>
    </row>
    <row r="238" s="1" customFormat="1" ht="60" customHeight="1">
      <c r="B238" s="177"/>
      <c r="C238" s="178" t="s">
        <v>293</v>
      </c>
      <c r="D238" s="178" t="s">
        <v>151</v>
      </c>
      <c r="E238" s="179" t="s">
        <v>212</v>
      </c>
      <c r="F238" s="180" t="s">
        <v>213</v>
      </c>
      <c r="G238" s="181" t="s">
        <v>174</v>
      </c>
      <c r="H238" s="182">
        <v>12900</v>
      </c>
      <c r="I238" s="183"/>
      <c r="J238" s="184">
        <f>ROUND(I238*H238,2)</f>
        <v>0</v>
      </c>
      <c r="K238" s="180" t="s">
        <v>531</v>
      </c>
      <c r="L238" s="37"/>
      <c r="M238" s="185" t="s">
        <v>1</v>
      </c>
      <c r="N238" s="186" t="s">
        <v>38</v>
      </c>
      <c r="O238" s="73"/>
      <c r="P238" s="187">
        <f>O238*H238</f>
        <v>0</v>
      </c>
      <c r="Q238" s="187">
        <v>0</v>
      </c>
      <c r="R238" s="187">
        <f>Q238*H238</f>
        <v>0</v>
      </c>
      <c r="S238" s="187">
        <v>0</v>
      </c>
      <c r="T238" s="188">
        <f>S238*H238</f>
        <v>0</v>
      </c>
      <c r="AR238" s="189" t="s">
        <v>156</v>
      </c>
      <c r="AT238" s="189" t="s">
        <v>151</v>
      </c>
      <c r="AU238" s="189" t="s">
        <v>83</v>
      </c>
      <c r="AY238" s="18" t="s">
        <v>149</v>
      </c>
      <c r="BE238" s="190">
        <f>IF(N238="základní",J238,0)</f>
        <v>0</v>
      </c>
      <c r="BF238" s="190">
        <f>IF(N238="snížená",J238,0)</f>
        <v>0</v>
      </c>
      <c r="BG238" s="190">
        <f>IF(N238="zákl. přenesená",J238,0)</f>
        <v>0</v>
      </c>
      <c r="BH238" s="190">
        <f>IF(N238="sníž. přenesená",J238,0)</f>
        <v>0</v>
      </c>
      <c r="BI238" s="190">
        <f>IF(N238="nulová",J238,0)</f>
        <v>0</v>
      </c>
      <c r="BJ238" s="18" t="s">
        <v>81</v>
      </c>
      <c r="BK238" s="190">
        <f>ROUND(I238*H238,2)</f>
        <v>0</v>
      </c>
      <c r="BL238" s="18" t="s">
        <v>156</v>
      </c>
      <c r="BM238" s="189" t="s">
        <v>960</v>
      </c>
    </row>
    <row r="239" s="12" customFormat="1">
      <c r="B239" s="194"/>
      <c r="D239" s="191" t="s">
        <v>160</v>
      </c>
      <c r="E239" s="195" t="s">
        <v>1</v>
      </c>
      <c r="F239" s="196" t="s">
        <v>961</v>
      </c>
      <c r="H239" s="197">
        <v>12900</v>
      </c>
      <c r="I239" s="198"/>
      <c r="L239" s="194"/>
      <c r="M239" s="199"/>
      <c r="N239" s="200"/>
      <c r="O239" s="200"/>
      <c r="P239" s="200"/>
      <c r="Q239" s="200"/>
      <c r="R239" s="200"/>
      <c r="S239" s="200"/>
      <c r="T239" s="201"/>
      <c r="AT239" s="195" t="s">
        <v>160</v>
      </c>
      <c r="AU239" s="195" t="s">
        <v>83</v>
      </c>
      <c r="AV239" s="12" t="s">
        <v>83</v>
      </c>
      <c r="AW239" s="12" t="s">
        <v>30</v>
      </c>
      <c r="AX239" s="12" t="s">
        <v>81</v>
      </c>
      <c r="AY239" s="195" t="s">
        <v>149</v>
      </c>
    </row>
    <row r="240" s="1" customFormat="1" ht="16.5" customHeight="1">
      <c r="B240" s="177"/>
      <c r="C240" s="178" t="s">
        <v>297</v>
      </c>
      <c r="D240" s="178" t="s">
        <v>151</v>
      </c>
      <c r="E240" s="179" t="s">
        <v>230</v>
      </c>
      <c r="F240" s="180" t="s">
        <v>231</v>
      </c>
      <c r="G240" s="181" t="s">
        <v>174</v>
      </c>
      <c r="H240" s="182">
        <v>430</v>
      </c>
      <c r="I240" s="183"/>
      <c r="J240" s="184">
        <f>ROUND(I240*H240,2)</f>
        <v>0</v>
      </c>
      <c r="K240" s="180" t="s">
        <v>531</v>
      </c>
      <c r="L240" s="37"/>
      <c r="M240" s="185" t="s">
        <v>1</v>
      </c>
      <c r="N240" s="186" t="s">
        <v>38</v>
      </c>
      <c r="O240" s="73"/>
      <c r="P240" s="187">
        <f>O240*H240</f>
        <v>0</v>
      </c>
      <c r="Q240" s="187">
        <v>0</v>
      </c>
      <c r="R240" s="187">
        <f>Q240*H240</f>
        <v>0</v>
      </c>
      <c r="S240" s="187">
        <v>0</v>
      </c>
      <c r="T240" s="188">
        <f>S240*H240</f>
        <v>0</v>
      </c>
      <c r="AR240" s="189" t="s">
        <v>156</v>
      </c>
      <c r="AT240" s="189" t="s">
        <v>151</v>
      </c>
      <c r="AU240" s="189" t="s">
        <v>83</v>
      </c>
      <c r="AY240" s="18" t="s">
        <v>149</v>
      </c>
      <c r="BE240" s="190">
        <f>IF(N240="základní",J240,0)</f>
        <v>0</v>
      </c>
      <c r="BF240" s="190">
        <f>IF(N240="snížená",J240,0)</f>
        <v>0</v>
      </c>
      <c r="BG240" s="190">
        <f>IF(N240="zákl. přenesená",J240,0)</f>
        <v>0</v>
      </c>
      <c r="BH240" s="190">
        <f>IF(N240="sníž. přenesená",J240,0)</f>
        <v>0</v>
      </c>
      <c r="BI240" s="190">
        <f>IF(N240="nulová",J240,0)</f>
        <v>0</v>
      </c>
      <c r="BJ240" s="18" t="s">
        <v>81</v>
      </c>
      <c r="BK240" s="190">
        <f>ROUND(I240*H240,2)</f>
        <v>0</v>
      </c>
      <c r="BL240" s="18" t="s">
        <v>156</v>
      </c>
      <c r="BM240" s="189" t="s">
        <v>962</v>
      </c>
    </row>
    <row r="241" s="12" customFormat="1">
      <c r="B241" s="194"/>
      <c r="D241" s="191" t="s">
        <v>160</v>
      </c>
      <c r="E241" s="195" t="s">
        <v>1</v>
      </c>
      <c r="F241" s="196" t="s">
        <v>963</v>
      </c>
      <c r="H241" s="197">
        <v>430</v>
      </c>
      <c r="I241" s="198"/>
      <c r="L241" s="194"/>
      <c r="M241" s="199"/>
      <c r="N241" s="200"/>
      <c r="O241" s="200"/>
      <c r="P241" s="200"/>
      <c r="Q241" s="200"/>
      <c r="R241" s="200"/>
      <c r="S241" s="200"/>
      <c r="T241" s="201"/>
      <c r="AT241" s="195" t="s">
        <v>160</v>
      </c>
      <c r="AU241" s="195" t="s">
        <v>83</v>
      </c>
      <c r="AV241" s="12" t="s">
        <v>83</v>
      </c>
      <c r="AW241" s="12" t="s">
        <v>30</v>
      </c>
      <c r="AX241" s="12" t="s">
        <v>81</v>
      </c>
      <c r="AY241" s="195" t="s">
        <v>149</v>
      </c>
    </row>
    <row r="242" s="1" customFormat="1" ht="36" customHeight="1">
      <c r="B242" s="177"/>
      <c r="C242" s="178" t="s">
        <v>302</v>
      </c>
      <c r="D242" s="178" t="s">
        <v>151</v>
      </c>
      <c r="E242" s="179" t="s">
        <v>235</v>
      </c>
      <c r="F242" s="180" t="s">
        <v>236</v>
      </c>
      <c r="G242" s="181" t="s">
        <v>226</v>
      </c>
      <c r="H242" s="182">
        <v>860</v>
      </c>
      <c r="I242" s="183"/>
      <c r="J242" s="184">
        <f>ROUND(I242*H242,2)</f>
        <v>0</v>
      </c>
      <c r="K242" s="180" t="s">
        <v>531</v>
      </c>
      <c r="L242" s="37"/>
      <c r="M242" s="185" t="s">
        <v>1</v>
      </c>
      <c r="N242" s="186" t="s">
        <v>38</v>
      </c>
      <c r="O242" s="73"/>
      <c r="P242" s="187">
        <f>O242*H242</f>
        <v>0</v>
      </c>
      <c r="Q242" s="187">
        <v>0</v>
      </c>
      <c r="R242" s="187">
        <f>Q242*H242</f>
        <v>0</v>
      </c>
      <c r="S242" s="187">
        <v>0</v>
      </c>
      <c r="T242" s="188">
        <f>S242*H242</f>
        <v>0</v>
      </c>
      <c r="AR242" s="189" t="s">
        <v>156</v>
      </c>
      <c r="AT242" s="189" t="s">
        <v>151</v>
      </c>
      <c r="AU242" s="189" t="s">
        <v>83</v>
      </c>
      <c r="AY242" s="18" t="s">
        <v>149</v>
      </c>
      <c r="BE242" s="190">
        <f>IF(N242="základní",J242,0)</f>
        <v>0</v>
      </c>
      <c r="BF242" s="190">
        <f>IF(N242="snížená",J242,0)</f>
        <v>0</v>
      </c>
      <c r="BG242" s="190">
        <f>IF(N242="zákl. přenesená",J242,0)</f>
        <v>0</v>
      </c>
      <c r="BH242" s="190">
        <f>IF(N242="sníž. přenesená",J242,0)</f>
        <v>0</v>
      </c>
      <c r="BI242" s="190">
        <f>IF(N242="nulová",J242,0)</f>
        <v>0</v>
      </c>
      <c r="BJ242" s="18" t="s">
        <v>81</v>
      </c>
      <c r="BK242" s="190">
        <f>ROUND(I242*H242,2)</f>
        <v>0</v>
      </c>
      <c r="BL242" s="18" t="s">
        <v>156</v>
      </c>
      <c r="BM242" s="189" t="s">
        <v>964</v>
      </c>
    </row>
    <row r="243" s="12" customFormat="1">
      <c r="B243" s="194"/>
      <c r="D243" s="191" t="s">
        <v>160</v>
      </c>
      <c r="E243" s="195" t="s">
        <v>1</v>
      </c>
      <c r="F243" s="196" t="s">
        <v>965</v>
      </c>
      <c r="H243" s="197">
        <v>860</v>
      </c>
      <c r="I243" s="198"/>
      <c r="L243" s="194"/>
      <c r="M243" s="199"/>
      <c r="N243" s="200"/>
      <c r="O243" s="200"/>
      <c r="P243" s="200"/>
      <c r="Q243" s="200"/>
      <c r="R243" s="200"/>
      <c r="S243" s="200"/>
      <c r="T243" s="201"/>
      <c r="AT243" s="195" t="s">
        <v>160</v>
      </c>
      <c r="AU243" s="195" t="s">
        <v>83</v>
      </c>
      <c r="AV243" s="12" t="s">
        <v>83</v>
      </c>
      <c r="AW243" s="12" t="s">
        <v>30</v>
      </c>
      <c r="AX243" s="12" t="s">
        <v>81</v>
      </c>
      <c r="AY243" s="195" t="s">
        <v>149</v>
      </c>
    </row>
    <row r="244" s="1" customFormat="1" ht="36" customHeight="1">
      <c r="B244" s="177"/>
      <c r="C244" s="178" t="s">
        <v>307</v>
      </c>
      <c r="D244" s="178" t="s">
        <v>151</v>
      </c>
      <c r="E244" s="179" t="s">
        <v>645</v>
      </c>
      <c r="F244" s="180" t="s">
        <v>646</v>
      </c>
      <c r="G244" s="181" t="s">
        <v>174</v>
      </c>
      <c r="H244" s="182">
        <v>306.5</v>
      </c>
      <c r="I244" s="183"/>
      <c r="J244" s="184">
        <f>ROUND(I244*H244,2)</f>
        <v>0</v>
      </c>
      <c r="K244" s="180" t="s">
        <v>531</v>
      </c>
      <c r="L244" s="37"/>
      <c r="M244" s="185" t="s">
        <v>1</v>
      </c>
      <c r="N244" s="186" t="s">
        <v>38</v>
      </c>
      <c r="O244" s="73"/>
      <c r="P244" s="187">
        <f>O244*H244</f>
        <v>0</v>
      </c>
      <c r="Q244" s="187">
        <v>0</v>
      </c>
      <c r="R244" s="187">
        <f>Q244*H244</f>
        <v>0</v>
      </c>
      <c r="S244" s="187">
        <v>0</v>
      </c>
      <c r="T244" s="188">
        <f>S244*H244</f>
        <v>0</v>
      </c>
      <c r="AR244" s="189" t="s">
        <v>156</v>
      </c>
      <c r="AT244" s="189" t="s">
        <v>151</v>
      </c>
      <c r="AU244" s="189" t="s">
        <v>83</v>
      </c>
      <c r="AY244" s="18" t="s">
        <v>149</v>
      </c>
      <c r="BE244" s="190">
        <f>IF(N244="základní",J244,0)</f>
        <v>0</v>
      </c>
      <c r="BF244" s="190">
        <f>IF(N244="snížená",J244,0)</f>
        <v>0</v>
      </c>
      <c r="BG244" s="190">
        <f>IF(N244="zákl. přenesená",J244,0)</f>
        <v>0</v>
      </c>
      <c r="BH244" s="190">
        <f>IF(N244="sníž. přenesená",J244,0)</f>
        <v>0</v>
      </c>
      <c r="BI244" s="190">
        <f>IF(N244="nulová",J244,0)</f>
        <v>0</v>
      </c>
      <c r="BJ244" s="18" t="s">
        <v>81</v>
      </c>
      <c r="BK244" s="190">
        <f>ROUND(I244*H244,2)</f>
        <v>0</v>
      </c>
      <c r="BL244" s="18" t="s">
        <v>156</v>
      </c>
      <c r="BM244" s="189" t="s">
        <v>966</v>
      </c>
    </row>
    <row r="245" s="12" customFormat="1">
      <c r="B245" s="194"/>
      <c r="D245" s="191" t="s">
        <v>160</v>
      </c>
      <c r="E245" s="195" t="s">
        <v>1</v>
      </c>
      <c r="F245" s="196" t="s">
        <v>967</v>
      </c>
      <c r="H245" s="197">
        <v>736</v>
      </c>
      <c r="I245" s="198"/>
      <c r="L245" s="194"/>
      <c r="M245" s="199"/>
      <c r="N245" s="200"/>
      <c r="O245" s="200"/>
      <c r="P245" s="200"/>
      <c r="Q245" s="200"/>
      <c r="R245" s="200"/>
      <c r="S245" s="200"/>
      <c r="T245" s="201"/>
      <c r="AT245" s="195" t="s">
        <v>160</v>
      </c>
      <c r="AU245" s="195" t="s">
        <v>83</v>
      </c>
      <c r="AV245" s="12" t="s">
        <v>83</v>
      </c>
      <c r="AW245" s="12" t="s">
        <v>30</v>
      </c>
      <c r="AX245" s="12" t="s">
        <v>73</v>
      </c>
      <c r="AY245" s="195" t="s">
        <v>149</v>
      </c>
    </row>
    <row r="246" s="12" customFormat="1">
      <c r="B246" s="194"/>
      <c r="D246" s="191" t="s">
        <v>160</v>
      </c>
      <c r="E246" s="195" t="s">
        <v>1</v>
      </c>
      <c r="F246" s="196" t="s">
        <v>968</v>
      </c>
      <c r="H246" s="197">
        <v>-258.60000000000002</v>
      </c>
      <c r="I246" s="198"/>
      <c r="L246" s="194"/>
      <c r="M246" s="199"/>
      <c r="N246" s="200"/>
      <c r="O246" s="200"/>
      <c r="P246" s="200"/>
      <c r="Q246" s="200"/>
      <c r="R246" s="200"/>
      <c r="S246" s="200"/>
      <c r="T246" s="201"/>
      <c r="AT246" s="195" t="s">
        <v>160</v>
      </c>
      <c r="AU246" s="195" t="s">
        <v>83</v>
      </c>
      <c r="AV246" s="12" t="s">
        <v>83</v>
      </c>
      <c r="AW246" s="12" t="s">
        <v>30</v>
      </c>
      <c r="AX246" s="12" t="s">
        <v>73</v>
      </c>
      <c r="AY246" s="195" t="s">
        <v>149</v>
      </c>
    </row>
    <row r="247" s="12" customFormat="1">
      <c r="B247" s="194"/>
      <c r="D247" s="191" t="s">
        <v>160</v>
      </c>
      <c r="E247" s="195" t="s">
        <v>1</v>
      </c>
      <c r="F247" s="196" t="s">
        <v>969</v>
      </c>
      <c r="H247" s="197">
        <v>-32.799999999999997</v>
      </c>
      <c r="I247" s="198"/>
      <c r="L247" s="194"/>
      <c r="M247" s="199"/>
      <c r="N247" s="200"/>
      <c r="O247" s="200"/>
      <c r="P247" s="200"/>
      <c r="Q247" s="200"/>
      <c r="R247" s="200"/>
      <c r="S247" s="200"/>
      <c r="T247" s="201"/>
      <c r="AT247" s="195" t="s">
        <v>160</v>
      </c>
      <c r="AU247" s="195" t="s">
        <v>83</v>
      </c>
      <c r="AV247" s="12" t="s">
        <v>83</v>
      </c>
      <c r="AW247" s="12" t="s">
        <v>30</v>
      </c>
      <c r="AX247" s="12" t="s">
        <v>73</v>
      </c>
      <c r="AY247" s="195" t="s">
        <v>149</v>
      </c>
    </row>
    <row r="248" s="12" customFormat="1">
      <c r="B248" s="194"/>
      <c r="D248" s="191" t="s">
        <v>160</v>
      </c>
      <c r="E248" s="195" t="s">
        <v>1</v>
      </c>
      <c r="F248" s="196" t="s">
        <v>970</v>
      </c>
      <c r="H248" s="197">
        <v>-12.212999999999999</v>
      </c>
      <c r="I248" s="198"/>
      <c r="L248" s="194"/>
      <c r="M248" s="199"/>
      <c r="N248" s="200"/>
      <c r="O248" s="200"/>
      <c r="P248" s="200"/>
      <c r="Q248" s="200"/>
      <c r="R248" s="200"/>
      <c r="S248" s="200"/>
      <c r="T248" s="201"/>
      <c r="AT248" s="195" t="s">
        <v>160</v>
      </c>
      <c r="AU248" s="195" t="s">
        <v>83</v>
      </c>
      <c r="AV248" s="12" t="s">
        <v>83</v>
      </c>
      <c r="AW248" s="12" t="s">
        <v>30</v>
      </c>
      <c r="AX248" s="12" t="s">
        <v>73</v>
      </c>
      <c r="AY248" s="195" t="s">
        <v>149</v>
      </c>
    </row>
    <row r="249" s="12" customFormat="1">
      <c r="B249" s="194"/>
      <c r="D249" s="191" t="s">
        <v>160</v>
      </c>
      <c r="E249" s="195" t="s">
        <v>1</v>
      </c>
      <c r="F249" s="196" t="s">
        <v>971</v>
      </c>
      <c r="H249" s="197">
        <v>-8.3979999999999997</v>
      </c>
      <c r="I249" s="198"/>
      <c r="L249" s="194"/>
      <c r="M249" s="199"/>
      <c r="N249" s="200"/>
      <c r="O249" s="200"/>
      <c r="P249" s="200"/>
      <c r="Q249" s="200"/>
      <c r="R249" s="200"/>
      <c r="S249" s="200"/>
      <c r="T249" s="201"/>
      <c r="AT249" s="195" t="s">
        <v>160</v>
      </c>
      <c r="AU249" s="195" t="s">
        <v>83</v>
      </c>
      <c r="AV249" s="12" t="s">
        <v>83</v>
      </c>
      <c r="AW249" s="12" t="s">
        <v>30</v>
      </c>
      <c r="AX249" s="12" t="s">
        <v>73</v>
      </c>
      <c r="AY249" s="195" t="s">
        <v>149</v>
      </c>
    </row>
    <row r="250" s="12" customFormat="1">
      <c r="B250" s="194"/>
      <c r="D250" s="191" t="s">
        <v>160</v>
      </c>
      <c r="E250" s="195" t="s">
        <v>1</v>
      </c>
      <c r="F250" s="196" t="s">
        <v>972</v>
      </c>
      <c r="H250" s="197">
        <v>-111.82299999999999</v>
      </c>
      <c r="I250" s="198"/>
      <c r="L250" s="194"/>
      <c r="M250" s="199"/>
      <c r="N250" s="200"/>
      <c r="O250" s="200"/>
      <c r="P250" s="200"/>
      <c r="Q250" s="200"/>
      <c r="R250" s="200"/>
      <c r="S250" s="200"/>
      <c r="T250" s="201"/>
      <c r="AT250" s="195" t="s">
        <v>160</v>
      </c>
      <c r="AU250" s="195" t="s">
        <v>83</v>
      </c>
      <c r="AV250" s="12" t="s">
        <v>83</v>
      </c>
      <c r="AW250" s="12" t="s">
        <v>30</v>
      </c>
      <c r="AX250" s="12" t="s">
        <v>73</v>
      </c>
      <c r="AY250" s="195" t="s">
        <v>149</v>
      </c>
    </row>
    <row r="251" s="12" customFormat="1">
      <c r="B251" s="194"/>
      <c r="D251" s="191" t="s">
        <v>160</v>
      </c>
      <c r="E251" s="195" t="s">
        <v>1</v>
      </c>
      <c r="F251" s="196" t="s">
        <v>973</v>
      </c>
      <c r="H251" s="197">
        <v>-5.2160000000000002</v>
      </c>
      <c r="I251" s="198"/>
      <c r="L251" s="194"/>
      <c r="M251" s="199"/>
      <c r="N251" s="200"/>
      <c r="O251" s="200"/>
      <c r="P251" s="200"/>
      <c r="Q251" s="200"/>
      <c r="R251" s="200"/>
      <c r="S251" s="200"/>
      <c r="T251" s="201"/>
      <c r="AT251" s="195" t="s">
        <v>160</v>
      </c>
      <c r="AU251" s="195" t="s">
        <v>83</v>
      </c>
      <c r="AV251" s="12" t="s">
        <v>83</v>
      </c>
      <c r="AW251" s="12" t="s">
        <v>30</v>
      </c>
      <c r="AX251" s="12" t="s">
        <v>73</v>
      </c>
      <c r="AY251" s="195" t="s">
        <v>149</v>
      </c>
    </row>
    <row r="252" s="12" customFormat="1">
      <c r="B252" s="194"/>
      <c r="D252" s="191" t="s">
        <v>160</v>
      </c>
      <c r="E252" s="195" t="s">
        <v>1</v>
      </c>
      <c r="F252" s="196" t="s">
        <v>974</v>
      </c>
      <c r="H252" s="197">
        <v>-0.432</v>
      </c>
      <c r="I252" s="198"/>
      <c r="L252" s="194"/>
      <c r="M252" s="199"/>
      <c r="N252" s="200"/>
      <c r="O252" s="200"/>
      <c r="P252" s="200"/>
      <c r="Q252" s="200"/>
      <c r="R252" s="200"/>
      <c r="S252" s="200"/>
      <c r="T252" s="201"/>
      <c r="AT252" s="195" t="s">
        <v>160</v>
      </c>
      <c r="AU252" s="195" t="s">
        <v>83</v>
      </c>
      <c r="AV252" s="12" t="s">
        <v>83</v>
      </c>
      <c r="AW252" s="12" t="s">
        <v>30</v>
      </c>
      <c r="AX252" s="12" t="s">
        <v>73</v>
      </c>
      <c r="AY252" s="195" t="s">
        <v>149</v>
      </c>
    </row>
    <row r="253" s="13" customFormat="1">
      <c r="B253" s="202"/>
      <c r="D253" s="191" t="s">
        <v>160</v>
      </c>
      <c r="E253" s="203" t="s">
        <v>1</v>
      </c>
      <c r="F253" s="204" t="s">
        <v>187</v>
      </c>
      <c r="H253" s="205">
        <v>306.51799999999992</v>
      </c>
      <c r="I253" s="206"/>
      <c r="L253" s="202"/>
      <c r="M253" s="207"/>
      <c r="N253" s="208"/>
      <c r="O253" s="208"/>
      <c r="P253" s="208"/>
      <c r="Q253" s="208"/>
      <c r="R253" s="208"/>
      <c r="S253" s="208"/>
      <c r="T253" s="209"/>
      <c r="AT253" s="203" t="s">
        <v>160</v>
      </c>
      <c r="AU253" s="203" t="s">
        <v>83</v>
      </c>
      <c r="AV253" s="13" t="s">
        <v>156</v>
      </c>
      <c r="AW253" s="13" t="s">
        <v>30</v>
      </c>
      <c r="AX253" s="13" t="s">
        <v>73</v>
      </c>
      <c r="AY253" s="203" t="s">
        <v>149</v>
      </c>
    </row>
    <row r="254" s="12" customFormat="1">
      <c r="B254" s="194"/>
      <c r="D254" s="191" t="s">
        <v>160</v>
      </c>
      <c r="E254" s="195" t="s">
        <v>1</v>
      </c>
      <c r="F254" s="196" t="s">
        <v>975</v>
      </c>
      <c r="H254" s="197">
        <v>306.5</v>
      </c>
      <c r="I254" s="198"/>
      <c r="L254" s="194"/>
      <c r="M254" s="199"/>
      <c r="N254" s="200"/>
      <c r="O254" s="200"/>
      <c r="P254" s="200"/>
      <c r="Q254" s="200"/>
      <c r="R254" s="200"/>
      <c r="S254" s="200"/>
      <c r="T254" s="201"/>
      <c r="AT254" s="195" t="s">
        <v>160</v>
      </c>
      <c r="AU254" s="195" t="s">
        <v>83</v>
      </c>
      <c r="AV254" s="12" t="s">
        <v>83</v>
      </c>
      <c r="AW254" s="12" t="s">
        <v>30</v>
      </c>
      <c r="AX254" s="12" t="s">
        <v>81</v>
      </c>
      <c r="AY254" s="195" t="s">
        <v>149</v>
      </c>
    </row>
    <row r="255" s="1" customFormat="1" ht="60" customHeight="1">
      <c r="B255" s="177"/>
      <c r="C255" s="178" t="s">
        <v>312</v>
      </c>
      <c r="D255" s="178" t="s">
        <v>151</v>
      </c>
      <c r="E255" s="179" t="s">
        <v>654</v>
      </c>
      <c r="F255" s="180" t="s">
        <v>655</v>
      </c>
      <c r="G255" s="181" t="s">
        <v>174</v>
      </c>
      <c r="H255" s="182">
        <v>258.60000000000002</v>
      </c>
      <c r="I255" s="183"/>
      <c r="J255" s="184">
        <f>ROUND(I255*H255,2)</f>
        <v>0</v>
      </c>
      <c r="K255" s="180" t="s">
        <v>531</v>
      </c>
      <c r="L255" s="37"/>
      <c r="M255" s="185" t="s">
        <v>1</v>
      </c>
      <c r="N255" s="186" t="s">
        <v>38</v>
      </c>
      <c r="O255" s="73"/>
      <c r="P255" s="187">
        <f>O255*H255</f>
        <v>0</v>
      </c>
      <c r="Q255" s="187">
        <v>0</v>
      </c>
      <c r="R255" s="187">
        <f>Q255*H255</f>
        <v>0</v>
      </c>
      <c r="S255" s="187">
        <v>0</v>
      </c>
      <c r="T255" s="188">
        <f>S255*H255</f>
        <v>0</v>
      </c>
      <c r="AR255" s="189" t="s">
        <v>156</v>
      </c>
      <c r="AT255" s="189" t="s">
        <v>151</v>
      </c>
      <c r="AU255" s="189" t="s">
        <v>83</v>
      </c>
      <c r="AY255" s="18" t="s">
        <v>149</v>
      </c>
      <c r="BE255" s="190">
        <f>IF(N255="základní",J255,0)</f>
        <v>0</v>
      </c>
      <c r="BF255" s="190">
        <f>IF(N255="snížená",J255,0)</f>
        <v>0</v>
      </c>
      <c r="BG255" s="190">
        <f>IF(N255="zákl. přenesená",J255,0)</f>
        <v>0</v>
      </c>
      <c r="BH255" s="190">
        <f>IF(N255="sníž. přenesená",J255,0)</f>
        <v>0</v>
      </c>
      <c r="BI255" s="190">
        <f>IF(N255="nulová",J255,0)</f>
        <v>0</v>
      </c>
      <c r="BJ255" s="18" t="s">
        <v>81</v>
      </c>
      <c r="BK255" s="190">
        <f>ROUND(I255*H255,2)</f>
        <v>0</v>
      </c>
      <c r="BL255" s="18" t="s">
        <v>156</v>
      </c>
      <c r="BM255" s="189" t="s">
        <v>976</v>
      </c>
    </row>
    <row r="256" s="14" customFormat="1">
      <c r="B256" s="224"/>
      <c r="D256" s="191" t="s">
        <v>160</v>
      </c>
      <c r="E256" s="225" t="s">
        <v>1</v>
      </c>
      <c r="F256" s="226" t="s">
        <v>977</v>
      </c>
      <c r="H256" s="225" t="s">
        <v>1</v>
      </c>
      <c r="I256" s="227"/>
      <c r="L256" s="224"/>
      <c r="M256" s="228"/>
      <c r="N256" s="229"/>
      <c r="O256" s="229"/>
      <c r="P256" s="229"/>
      <c r="Q256" s="229"/>
      <c r="R256" s="229"/>
      <c r="S256" s="229"/>
      <c r="T256" s="230"/>
      <c r="AT256" s="225" t="s">
        <v>160</v>
      </c>
      <c r="AU256" s="225" t="s">
        <v>83</v>
      </c>
      <c r="AV256" s="14" t="s">
        <v>81</v>
      </c>
      <c r="AW256" s="14" t="s">
        <v>30</v>
      </c>
      <c r="AX256" s="14" t="s">
        <v>73</v>
      </c>
      <c r="AY256" s="225" t="s">
        <v>149</v>
      </c>
    </row>
    <row r="257" s="12" customFormat="1">
      <c r="B257" s="194"/>
      <c r="D257" s="191" t="s">
        <v>160</v>
      </c>
      <c r="E257" s="195" t="s">
        <v>1</v>
      </c>
      <c r="F257" s="196" t="s">
        <v>978</v>
      </c>
      <c r="H257" s="197">
        <v>175.21899999999999</v>
      </c>
      <c r="I257" s="198"/>
      <c r="L257" s="194"/>
      <c r="M257" s="199"/>
      <c r="N257" s="200"/>
      <c r="O257" s="200"/>
      <c r="P257" s="200"/>
      <c r="Q257" s="200"/>
      <c r="R257" s="200"/>
      <c r="S257" s="200"/>
      <c r="T257" s="201"/>
      <c r="AT257" s="195" t="s">
        <v>160</v>
      </c>
      <c r="AU257" s="195" t="s">
        <v>83</v>
      </c>
      <c r="AV257" s="12" t="s">
        <v>83</v>
      </c>
      <c r="AW257" s="12" t="s">
        <v>30</v>
      </c>
      <c r="AX257" s="12" t="s">
        <v>73</v>
      </c>
      <c r="AY257" s="195" t="s">
        <v>149</v>
      </c>
    </row>
    <row r="258" s="12" customFormat="1">
      <c r="B258" s="194"/>
      <c r="D258" s="191" t="s">
        <v>160</v>
      </c>
      <c r="E258" s="195" t="s">
        <v>1</v>
      </c>
      <c r="F258" s="196" t="s">
        <v>979</v>
      </c>
      <c r="H258" s="197">
        <v>46.813000000000002</v>
      </c>
      <c r="I258" s="198"/>
      <c r="L258" s="194"/>
      <c r="M258" s="199"/>
      <c r="N258" s="200"/>
      <c r="O258" s="200"/>
      <c r="P258" s="200"/>
      <c r="Q258" s="200"/>
      <c r="R258" s="200"/>
      <c r="S258" s="200"/>
      <c r="T258" s="201"/>
      <c r="AT258" s="195" t="s">
        <v>160</v>
      </c>
      <c r="AU258" s="195" t="s">
        <v>83</v>
      </c>
      <c r="AV258" s="12" t="s">
        <v>83</v>
      </c>
      <c r="AW258" s="12" t="s">
        <v>30</v>
      </c>
      <c r="AX258" s="12" t="s">
        <v>73</v>
      </c>
      <c r="AY258" s="195" t="s">
        <v>149</v>
      </c>
    </row>
    <row r="259" s="14" customFormat="1">
      <c r="B259" s="224"/>
      <c r="D259" s="191" t="s">
        <v>160</v>
      </c>
      <c r="E259" s="225" t="s">
        <v>1</v>
      </c>
      <c r="F259" s="226" t="s">
        <v>980</v>
      </c>
      <c r="H259" s="225" t="s">
        <v>1</v>
      </c>
      <c r="I259" s="227"/>
      <c r="L259" s="224"/>
      <c r="M259" s="228"/>
      <c r="N259" s="229"/>
      <c r="O259" s="229"/>
      <c r="P259" s="229"/>
      <c r="Q259" s="229"/>
      <c r="R259" s="229"/>
      <c r="S259" s="229"/>
      <c r="T259" s="230"/>
      <c r="AT259" s="225" t="s">
        <v>160</v>
      </c>
      <c r="AU259" s="225" t="s">
        <v>83</v>
      </c>
      <c r="AV259" s="14" t="s">
        <v>81</v>
      </c>
      <c r="AW259" s="14" t="s">
        <v>30</v>
      </c>
      <c r="AX259" s="14" t="s">
        <v>73</v>
      </c>
      <c r="AY259" s="225" t="s">
        <v>149</v>
      </c>
    </row>
    <row r="260" s="12" customFormat="1">
      <c r="B260" s="194"/>
      <c r="D260" s="191" t="s">
        <v>160</v>
      </c>
      <c r="E260" s="195" t="s">
        <v>1</v>
      </c>
      <c r="F260" s="196" t="s">
        <v>981</v>
      </c>
      <c r="H260" s="197">
        <v>33.116999999999997</v>
      </c>
      <c r="I260" s="198"/>
      <c r="L260" s="194"/>
      <c r="M260" s="199"/>
      <c r="N260" s="200"/>
      <c r="O260" s="200"/>
      <c r="P260" s="200"/>
      <c r="Q260" s="200"/>
      <c r="R260" s="200"/>
      <c r="S260" s="200"/>
      <c r="T260" s="201"/>
      <c r="AT260" s="195" t="s">
        <v>160</v>
      </c>
      <c r="AU260" s="195" t="s">
        <v>83</v>
      </c>
      <c r="AV260" s="12" t="s">
        <v>83</v>
      </c>
      <c r="AW260" s="12" t="s">
        <v>30</v>
      </c>
      <c r="AX260" s="12" t="s">
        <v>73</v>
      </c>
      <c r="AY260" s="195" t="s">
        <v>149</v>
      </c>
    </row>
    <row r="261" s="14" customFormat="1">
      <c r="B261" s="224"/>
      <c r="D261" s="191" t="s">
        <v>160</v>
      </c>
      <c r="E261" s="225" t="s">
        <v>1</v>
      </c>
      <c r="F261" s="226" t="s">
        <v>982</v>
      </c>
      <c r="H261" s="225" t="s">
        <v>1</v>
      </c>
      <c r="I261" s="227"/>
      <c r="L261" s="224"/>
      <c r="M261" s="228"/>
      <c r="N261" s="229"/>
      <c r="O261" s="229"/>
      <c r="P261" s="229"/>
      <c r="Q261" s="229"/>
      <c r="R261" s="229"/>
      <c r="S261" s="229"/>
      <c r="T261" s="230"/>
      <c r="AT261" s="225" t="s">
        <v>160</v>
      </c>
      <c r="AU261" s="225" t="s">
        <v>83</v>
      </c>
      <c r="AV261" s="14" t="s">
        <v>81</v>
      </c>
      <c r="AW261" s="14" t="s">
        <v>30</v>
      </c>
      <c r="AX261" s="14" t="s">
        <v>73</v>
      </c>
      <c r="AY261" s="225" t="s">
        <v>149</v>
      </c>
    </row>
    <row r="262" s="12" customFormat="1">
      <c r="B262" s="194"/>
      <c r="D262" s="191" t="s">
        <v>160</v>
      </c>
      <c r="E262" s="195" t="s">
        <v>1</v>
      </c>
      <c r="F262" s="196" t="s">
        <v>983</v>
      </c>
      <c r="H262" s="197">
        <v>3.5070000000000001</v>
      </c>
      <c r="I262" s="198"/>
      <c r="L262" s="194"/>
      <c r="M262" s="199"/>
      <c r="N262" s="200"/>
      <c r="O262" s="200"/>
      <c r="P262" s="200"/>
      <c r="Q262" s="200"/>
      <c r="R262" s="200"/>
      <c r="S262" s="200"/>
      <c r="T262" s="201"/>
      <c r="AT262" s="195" t="s">
        <v>160</v>
      </c>
      <c r="AU262" s="195" t="s">
        <v>83</v>
      </c>
      <c r="AV262" s="12" t="s">
        <v>83</v>
      </c>
      <c r="AW262" s="12" t="s">
        <v>30</v>
      </c>
      <c r="AX262" s="12" t="s">
        <v>73</v>
      </c>
      <c r="AY262" s="195" t="s">
        <v>149</v>
      </c>
    </row>
    <row r="263" s="13" customFormat="1">
      <c r="B263" s="202"/>
      <c r="D263" s="191" t="s">
        <v>160</v>
      </c>
      <c r="E263" s="203" t="s">
        <v>1</v>
      </c>
      <c r="F263" s="204" t="s">
        <v>187</v>
      </c>
      <c r="H263" s="205">
        <v>258.65599999999995</v>
      </c>
      <c r="I263" s="206"/>
      <c r="L263" s="202"/>
      <c r="M263" s="207"/>
      <c r="N263" s="208"/>
      <c r="O263" s="208"/>
      <c r="P263" s="208"/>
      <c r="Q263" s="208"/>
      <c r="R263" s="208"/>
      <c r="S263" s="208"/>
      <c r="T263" s="209"/>
      <c r="AT263" s="203" t="s">
        <v>160</v>
      </c>
      <c r="AU263" s="203" t="s">
        <v>83</v>
      </c>
      <c r="AV263" s="13" t="s">
        <v>156</v>
      </c>
      <c r="AW263" s="13" t="s">
        <v>30</v>
      </c>
      <c r="AX263" s="13" t="s">
        <v>73</v>
      </c>
      <c r="AY263" s="203" t="s">
        <v>149</v>
      </c>
    </row>
    <row r="264" s="12" customFormat="1">
      <c r="B264" s="194"/>
      <c r="D264" s="191" t="s">
        <v>160</v>
      </c>
      <c r="E264" s="195" t="s">
        <v>1</v>
      </c>
      <c r="F264" s="196" t="s">
        <v>984</v>
      </c>
      <c r="H264" s="197">
        <v>258.60000000000002</v>
      </c>
      <c r="I264" s="198"/>
      <c r="L264" s="194"/>
      <c r="M264" s="199"/>
      <c r="N264" s="200"/>
      <c r="O264" s="200"/>
      <c r="P264" s="200"/>
      <c r="Q264" s="200"/>
      <c r="R264" s="200"/>
      <c r="S264" s="200"/>
      <c r="T264" s="201"/>
      <c r="AT264" s="195" t="s">
        <v>160</v>
      </c>
      <c r="AU264" s="195" t="s">
        <v>83</v>
      </c>
      <c r="AV264" s="12" t="s">
        <v>83</v>
      </c>
      <c r="AW264" s="12" t="s">
        <v>30</v>
      </c>
      <c r="AX264" s="12" t="s">
        <v>81</v>
      </c>
      <c r="AY264" s="195" t="s">
        <v>149</v>
      </c>
    </row>
    <row r="265" s="1" customFormat="1" ht="16.5" customHeight="1">
      <c r="B265" s="177"/>
      <c r="C265" s="211" t="s">
        <v>316</v>
      </c>
      <c r="D265" s="211" t="s">
        <v>223</v>
      </c>
      <c r="E265" s="212" t="s">
        <v>662</v>
      </c>
      <c r="F265" s="213" t="s">
        <v>663</v>
      </c>
      <c r="G265" s="214" t="s">
        <v>226</v>
      </c>
      <c r="H265" s="215">
        <v>517.20000000000005</v>
      </c>
      <c r="I265" s="216"/>
      <c r="J265" s="217">
        <f>ROUND(I265*H265,2)</f>
        <v>0</v>
      </c>
      <c r="K265" s="213" t="s">
        <v>531</v>
      </c>
      <c r="L265" s="218"/>
      <c r="M265" s="219" t="s">
        <v>1</v>
      </c>
      <c r="N265" s="220" t="s">
        <v>38</v>
      </c>
      <c r="O265" s="73"/>
      <c r="P265" s="187">
        <f>O265*H265</f>
        <v>0</v>
      </c>
      <c r="Q265" s="187">
        <v>1</v>
      </c>
      <c r="R265" s="187">
        <f>Q265*H265</f>
        <v>517.20000000000005</v>
      </c>
      <c r="S265" s="187">
        <v>0</v>
      </c>
      <c r="T265" s="188">
        <f>S265*H265</f>
        <v>0</v>
      </c>
      <c r="AR265" s="189" t="s">
        <v>199</v>
      </c>
      <c r="AT265" s="189" t="s">
        <v>223</v>
      </c>
      <c r="AU265" s="189" t="s">
        <v>83</v>
      </c>
      <c r="AY265" s="18" t="s">
        <v>149</v>
      </c>
      <c r="BE265" s="190">
        <f>IF(N265="základní",J265,0)</f>
        <v>0</v>
      </c>
      <c r="BF265" s="190">
        <f>IF(N265="snížená",J265,0)</f>
        <v>0</v>
      </c>
      <c r="BG265" s="190">
        <f>IF(N265="zákl. přenesená",J265,0)</f>
        <v>0</v>
      </c>
      <c r="BH265" s="190">
        <f>IF(N265="sníž. přenesená",J265,0)</f>
        <v>0</v>
      </c>
      <c r="BI265" s="190">
        <f>IF(N265="nulová",J265,0)</f>
        <v>0</v>
      </c>
      <c r="BJ265" s="18" t="s">
        <v>81</v>
      </c>
      <c r="BK265" s="190">
        <f>ROUND(I265*H265,2)</f>
        <v>0</v>
      </c>
      <c r="BL265" s="18" t="s">
        <v>156</v>
      </c>
      <c r="BM265" s="189" t="s">
        <v>985</v>
      </c>
    </row>
    <row r="266" s="12" customFormat="1">
      <c r="B266" s="194"/>
      <c r="D266" s="191" t="s">
        <v>160</v>
      </c>
      <c r="E266" s="195" t="s">
        <v>1</v>
      </c>
      <c r="F266" s="196" t="s">
        <v>986</v>
      </c>
      <c r="H266" s="197">
        <v>517.20000000000005</v>
      </c>
      <c r="I266" s="198"/>
      <c r="L266" s="194"/>
      <c r="M266" s="199"/>
      <c r="N266" s="200"/>
      <c r="O266" s="200"/>
      <c r="P266" s="200"/>
      <c r="Q266" s="200"/>
      <c r="R266" s="200"/>
      <c r="S266" s="200"/>
      <c r="T266" s="201"/>
      <c r="AT266" s="195" t="s">
        <v>160</v>
      </c>
      <c r="AU266" s="195" t="s">
        <v>83</v>
      </c>
      <c r="AV266" s="12" t="s">
        <v>83</v>
      </c>
      <c r="AW266" s="12" t="s">
        <v>30</v>
      </c>
      <c r="AX266" s="12" t="s">
        <v>81</v>
      </c>
      <c r="AY266" s="195" t="s">
        <v>149</v>
      </c>
    </row>
    <row r="267" s="1" customFormat="1" ht="48" customHeight="1">
      <c r="B267" s="177"/>
      <c r="C267" s="178" t="s">
        <v>320</v>
      </c>
      <c r="D267" s="178" t="s">
        <v>151</v>
      </c>
      <c r="E267" s="179" t="s">
        <v>987</v>
      </c>
      <c r="F267" s="180" t="s">
        <v>988</v>
      </c>
      <c r="G267" s="181" t="s">
        <v>154</v>
      </c>
      <c r="H267" s="182">
        <v>592</v>
      </c>
      <c r="I267" s="183"/>
      <c r="J267" s="184">
        <f>ROUND(I267*H267,2)</f>
        <v>0</v>
      </c>
      <c r="K267" s="180" t="s">
        <v>531</v>
      </c>
      <c r="L267" s="37"/>
      <c r="M267" s="185" t="s">
        <v>1</v>
      </c>
      <c r="N267" s="186" t="s">
        <v>38</v>
      </c>
      <c r="O267" s="73"/>
      <c r="P267" s="187">
        <f>O267*H267</f>
        <v>0</v>
      </c>
      <c r="Q267" s="187">
        <v>0</v>
      </c>
      <c r="R267" s="187">
        <f>Q267*H267</f>
        <v>0</v>
      </c>
      <c r="S267" s="187">
        <v>0</v>
      </c>
      <c r="T267" s="188">
        <f>S267*H267</f>
        <v>0</v>
      </c>
      <c r="AR267" s="189" t="s">
        <v>156</v>
      </c>
      <c r="AT267" s="189" t="s">
        <v>151</v>
      </c>
      <c r="AU267" s="189" t="s">
        <v>83</v>
      </c>
      <c r="AY267" s="18" t="s">
        <v>149</v>
      </c>
      <c r="BE267" s="190">
        <f>IF(N267="základní",J267,0)</f>
        <v>0</v>
      </c>
      <c r="BF267" s="190">
        <f>IF(N267="snížená",J267,0)</f>
        <v>0</v>
      </c>
      <c r="BG267" s="190">
        <f>IF(N267="zákl. přenesená",J267,0)</f>
        <v>0</v>
      </c>
      <c r="BH267" s="190">
        <f>IF(N267="sníž. přenesená",J267,0)</f>
        <v>0</v>
      </c>
      <c r="BI267" s="190">
        <f>IF(N267="nulová",J267,0)</f>
        <v>0</v>
      </c>
      <c r="BJ267" s="18" t="s">
        <v>81</v>
      </c>
      <c r="BK267" s="190">
        <f>ROUND(I267*H267,2)</f>
        <v>0</v>
      </c>
      <c r="BL267" s="18" t="s">
        <v>156</v>
      </c>
      <c r="BM267" s="189" t="s">
        <v>989</v>
      </c>
    </row>
    <row r="268" s="12" customFormat="1">
      <c r="B268" s="194"/>
      <c r="D268" s="191" t="s">
        <v>160</v>
      </c>
      <c r="E268" s="195" t="s">
        <v>1</v>
      </c>
      <c r="F268" s="196" t="s">
        <v>990</v>
      </c>
      <c r="H268" s="197">
        <v>592</v>
      </c>
      <c r="I268" s="198"/>
      <c r="L268" s="194"/>
      <c r="M268" s="199"/>
      <c r="N268" s="200"/>
      <c r="O268" s="200"/>
      <c r="P268" s="200"/>
      <c r="Q268" s="200"/>
      <c r="R268" s="200"/>
      <c r="S268" s="200"/>
      <c r="T268" s="201"/>
      <c r="AT268" s="195" t="s">
        <v>160</v>
      </c>
      <c r="AU268" s="195" t="s">
        <v>83</v>
      </c>
      <c r="AV268" s="12" t="s">
        <v>83</v>
      </c>
      <c r="AW268" s="12" t="s">
        <v>30</v>
      </c>
      <c r="AX268" s="12" t="s">
        <v>81</v>
      </c>
      <c r="AY268" s="195" t="s">
        <v>149</v>
      </c>
    </row>
    <row r="269" s="1" customFormat="1" ht="36" customHeight="1">
      <c r="B269" s="177"/>
      <c r="C269" s="178" t="s">
        <v>325</v>
      </c>
      <c r="D269" s="178" t="s">
        <v>151</v>
      </c>
      <c r="E269" s="179" t="s">
        <v>240</v>
      </c>
      <c r="F269" s="180" t="s">
        <v>241</v>
      </c>
      <c r="G269" s="181" t="s">
        <v>154</v>
      </c>
      <c r="H269" s="182">
        <v>592</v>
      </c>
      <c r="I269" s="183"/>
      <c r="J269" s="184">
        <f>ROUND(I269*H269,2)</f>
        <v>0</v>
      </c>
      <c r="K269" s="180" t="s">
        <v>531</v>
      </c>
      <c r="L269" s="37"/>
      <c r="M269" s="185" t="s">
        <v>1</v>
      </c>
      <c r="N269" s="186" t="s">
        <v>38</v>
      </c>
      <c r="O269" s="73"/>
      <c r="P269" s="187">
        <f>O269*H269</f>
        <v>0</v>
      </c>
      <c r="Q269" s="187">
        <v>0</v>
      </c>
      <c r="R269" s="187">
        <f>Q269*H269</f>
        <v>0</v>
      </c>
      <c r="S269" s="187">
        <v>0</v>
      </c>
      <c r="T269" s="188">
        <f>S269*H269</f>
        <v>0</v>
      </c>
      <c r="AR269" s="189" t="s">
        <v>156</v>
      </c>
      <c r="AT269" s="189" t="s">
        <v>151</v>
      </c>
      <c r="AU269" s="189" t="s">
        <v>83</v>
      </c>
      <c r="AY269" s="18" t="s">
        <v>149</v>
      </c>
      <c r="BE269" s="190">
        <f>IF(N269="základní",J269,0)</f>
        <v>0</v>
      </c>
      <c r="BF269" s="190">
        <f>IF(N269="snížená",J269,0)</f>
        <v>0</v>
      </c>
      <c r="BG269" s="190">
        <f>IF(N269="zákl. přenesená",J269,0)</f>
        <v>0</v>
      </c>
      <c r="BH269" s="190">
        <f>IF(N269="sníž. přenesená",J269,0)</f>
        <v>0</v>
      </c>
      <c r="BI269" s="190">
        <f>IF(N269="nulová",J269,0)</f>
        <v>0</v>
      </c>
      <c r="BJ269" s="18" t="s">
        <v>81</v>
      </c>
      <c r="BK269" s="190">
        <f>ROUND(I269*H269,2)</f>
        <v>0</v>
      </c>
      <c r="BL269" s="18" t="s">
        <v>156</v>
      </c>
      <c r="BM269" s="189" t="s">
        <v>991</v>
      </c>
    </row>
    <row r="270" s="12" customFormat="1">
      <c r="B270" s="194"/>
      <c r="D270" s="191" t="s">
        <v>160</v>
      </c>
      <c r="E270" s="195" t="s">
        <v>1</v>
      </c>
      <c r="F270" s="196" t="s">
        <v>990</v>
      </c>
      <c r="H270" s="197">
        <v>592</v>
      </c>
      <c r="I270" s="198"/>
      <c r="L270" s="194"/>
      <c r="M270" s="199"/>
      <c r="N270" s="200"/>
      <c r="O270" s="200"/>
      <c r="P270" s="200"/>
      <c r="Q270" s="200"/>
      <c r="R270" s="200"/>
      <c r="S270" s="200"/>
      <c r="T270" s="201"/>
      <c r="AT270" s="195" t="s">
        <v>160</v>
      </c>
      <c r="AU270" s="195" t="s">
        <v>83</v>
      </c>
      <c r="AV270" s="12" t="s">
        <v>83</v>
      </c>
      <c r="AW270" s="12" t="s">
        <v>30</v>
      </c>
      <c r="AX270" s="12" t="s">
        <v>81</v>
      </c>
      <c r="AY270" s="195" t="s">
        <v>149</v>
      </c>
    </row>
    <row r="271" s="1" customFormat="1" ht="36" customHeight="1">
      <c r="B271" s="177"/>
      <c r="C271" s="178" t="s">
        <v>331</v>
      </c>
      <c r="D271" s="178" t="s">
        <v>151</v>
      </c>
      <c r="E271" s="179" t="s">
        <v>992</v>
      </c>
      <c r="F271" s="180" t="s">
        <v>993</v>
      </c>
      <c r="G271" s="181" t="s">
        <v>154</v>
      </c>
      <c r="H271" s="182">
        <v>592</v>
      </c>
      <c r="I271" s="183"/>
      <c r="J271" s="184">
        <f>ROUND(I271*H271,2)</f>
        <v>0</v>
      </c>
      <c r="K271" s="180" t="s">
        <v>531</v>
      </c>
      <c r="L271" s="37"/>
      <c r="M271" s="185" t="s">
        <v>1</v>
      </c>
      <c r="N271" s="186" t="s">
        <v>38</v>
      </c>
      <c r="O271" s="73"/>
      <c r="P271" s="187">
        <f>O271*H271</f>
        <v>0</v>
      </c>
      <c r="Q271" s="187">
        <v>0</v>
      </c>
      <c r="R271" s="187">
        <f>Q271*H271</f>
        <v>0</v>
      </c>
      <c r="S271" s="187">
        <v>0</v>
      </c>
      <c r="T271" s="188">
        <f>S271*H271</f>
        <v>0</v>
      </c>
      <c r="AR271" s="189" t="s">
        <v>156</v>
      </c>
      <c r="AT271" s="189" t="s">
        <v>151</v>
      </c>
      <c r="AU271" s="189" t="s">
        <v>83</v>
      </c>
      <c r="AY271" s="18" t="s">
        <v>149</v>
      </c>
      <c r="BE271" s="190">
        <f>IF(N271="základní",J271,0)</f>
        <v>0</v>
      </c>
      <c r="BF271" s="190">
        <f>IF(N271="snížená",J271,0)</f>
        <v>0</v>
      </c>
      <c r="BG271" s="190">
        <f>IF(N271="zákl. přenesená",J271,0)</f>
        <v>0</v>
      </c>
      <c r="BH271" s="190">
        <f>IF(N271="sníž. přenesená",J271,0)</f>
        <v>0</v>
      </c>
      <c r="BI271" s="190">
        <f>IF(N271="nulová",J271,0)</f>
        <v>0</v>
      </c>
      <c r="BJ271" s="18" t="s">
        <v>81</v>
      </c>
      <c r="BK271" s="190">
        <f>ROUND(I271*H271,2)</f>
        <v>0</v>
      </c>
      <c r="BL271" s="18" t="s">
        <v>156</v>
      </c>
      <c r="BM271" s="189" t="s">
        <v>994</v>
      </c>
    </row>
    <row r="272" s="12" customFormat="1">
      <c r="B272" s="194"/>
      <c r="D272" s="191" t="s">
        <v>160</v>
      </c>
      <c r="E272" s="195" t="s">
        <v>1</v>
      </c>
      <c r="F272" s="196" t="s">
        <v>990</v>
      </c>
      <c r="H272" s="197">
        <v>592</v>
      </c>
      <c r="I272" s="198"/>
      <c r="L272" s="194"/>
      <c r="M272" s="199"/>
      <c r="N272" s="200"/>
      <c r="O272" s="200"/>
      <c r="P272" s="200"/>
      <c r="Q272" s="200"/>
      <c r="R272" s="200"/>
      <c r="S272" s="200"/>
      <c r="T272" s="201"/>
      <c r="AT272" s="195" t="s">
        <v>160</v>
      </c>
      <c r="AU272" s="195" t="s">
        <v>83</v>
      </c>
      <c r="AV272" s="12" t="s">
        <v>83</v>
      </c>
      <c r="AW272" s="12" t="s">
        <v>30</v>
      </c>
      <c r="AX272" s="12" t="s">
        <v>81</v>
      </c>
      <c r="AY272" s="195" t="s">
        <v>149</v>
      </c>
    </row>
    <row r="273" s="1" customFormat="1" ht="16.5" customHeight="1">
      <c r="B273" s="177"/>
      <c r="C273" s="211" t="s">
        <v>341</v>
      </c>
      <c r="D273" s="211" t="s">
        <v>223</v>
      </c>
      <c r="E273" s="212" t="s">
        <v>995</v>
      </c>
      <c r="F273" s="213" t="s">
        <v>996</v>
      </c>
      <c r="G273" s="214" t="s">
        <v>253</v>
      </c>
      <c r="H273" s="215">
        <v>9.1460000000000008</v>
      </c>
      <c r="I273" s="216"/>
      <c r="J273" s="217">
        <f>ROUND(I273*H273,2)</f>
        <v>0</v>
      </c>
      <c r="K273" s="213" t="s">
        <v>531</v>
      </c>
      <c r="L273" s="218"/>
      <c r="M273" s="219" t="s">
        <v>1</v>
      </c>
      <c r="N273" s="220" t="s">
        <v>38</v>
      </c>
      <c r="O273" s="73"/>
      <c r="P273" s="187">
        <f>O273*H273</f>
        <v>0</v>
      </c>
      <c r="Q273" s="187">
        <v>0.001</v>
      </c>
      <c r="R273" s="187">
        <f>Q273*H273</f>
        <v>0.0091460000000000014</v>
      </c>
      <c r="S273" s="187">
        <v>0</v>
      </c>
      <c r="T273" s="188">
        <f>S273*H273</f>
        <v>0</v>
      </c>
      <c r="AR273" s="189" t="s">
        <v>199</v>
      </c>
      <c r="AT273" s="189" t="s">
        <v>223</v>
      </c>
      <c r="AU273" s="189" t="s">
        <v>83</v>
      </c>
      <c r="AY273" s="18" t="s">
        <v>149</v>
      </c>
      <c r="BE273" s="190">
        <f>IF(N273="základní",J273,0)</f>
        <v>0</v>
      </c>
      <c r="BF273" s="190">
        <f>IF(N273="snížená",J273,0)</f>
        <v>0</v>
      </c>
      <c r="BG273" s="190">
        <f>IF(N273="zákl. přenesená",J273,0)</f>
        <v>0</v>
      </c>
      <c r="BH273" s="190">
        <f>IF(N273="sníž. přenesená",J273,0)</f>
        <v>0</v>
      </c>
      <c r="BI273" s="190">
        <f>IF(N273="nulová",J273,0)</f>
        <v>0</v>
      </c>
      <c r="BJ273" s="18" t="s">
        <v>81</v>
      </c>
      <c r="BK273" s="190">
        <f>ROUND(I273*H273,2)</f>
        <v>0</v>
      </c>
      <c r="BL273" s="18" t="s">
        <v>156</v>
      </c>
      <c r="BM273" s="189" t="s">
        <v>997</v>
      </c>
    </row>
    <row r="274" s="12" customFormat="1">
      <c r="B274" s="194"/>
      <c r="D274" s="191" t="s">
        <v>160</v>
      </c>
      <c r="E274" s="195" t="s">
        <v>1</v>
      </c>
      <c r="F274" s="196" t="s">
        <v>998</v>
      </c>
      <c r="H274" s="197">
        <v>9.1460000000000008</v>
      </c>
      <c r="I274" s="198"/>
      <c r="L274" s="194"/>
      <c r="M274" s="199"/>
      <c r="N274" s="200"/>
      <c r="O274" s="200"/>
      <c r="P274" s="200"/>
      <c r="Q274" s="200"/>
      <c r="R274" s="200"/>
      <c r="S274" s="200"/>
      <c r="T274" s="201"/>
      <c r="AT274" s="195" t="s">
        <v>160</v>
      </c>
      <c r="AU274" s="195" t="s">
        <v>83</v>
      </c>
      <c r="AV274" s="12" t="s">
        <v>83</v>
      </c>
      <c r="AW274" s="12" t="s">
        <v>30</v>
      </c>
      <c r="AX274" s="12" t="s">
        <v>81</v>
      </c>
      <c r="AY274" s="195" t="s">
        <v>149</v>
      </c>
    </row>
    <row r="275" s="1" customFormat="1" ht="24" customHeight="1">
      <c r="B275" s="177"/>
      <c r="C275" s="178" t="s">
        <v>346</v>
      </c>
      <c r="D275" s="178" t="s">
        <v>151</v>
      </c>
      <c r="E275" s="179" t="s">
        <v>262</v>
      </c>
      <c r="F275" s="180" t="s">
        <v>263</v>
      </c>
      <c r="G275" s="181" t="s">
        <v>154</v>
      </c>
      <c r="H275" s="182">
        <v>340.33999999999997</v>
      </c>
      <c r="I275" s="183"/>
      <c r="J275" s="184">
        <f>ROUND(I275*H275,2)</f>
        <v>0</v>
      </c>
      <c r="K275" s="180" t="s">
        <v>531</v>
      </c>
      <c r="L275" s="37"/>
      <c r="M275" s="185" t="s">
        <v>1</v>
      </c>
      <c r="N275" s="186" t="s">
        <v>38</v>
      </c>
      <c r="O275" s="73"/>
      <c r="P275" s="187">
        <f>O275*H275</f>
        <v>0</v>
      </c>
      <c r="Q275" s="187">
        <v>0</v>
      </c>
      <c r="R275" s="187">
        <f>Q275*H275</f>
        <v>0</v>
      </c>
      <c r="S275" s="187">
        <v>0</v>
      </c>
      <c r="T275" s="188">
        <f>S275*H275</f>
        <v>0</v>
      </c>
      <c r="AR275" s="189" t="s">
        <v>156</v>
      </c>
      <c r="AT275" s="189" t="s">
        <v>151</v>
      </c>
      <c r="AU275" s="189" t="s">
        <v>83</v>
      </c>
      <c r="AY275" s="18" t="s">
        <v>149</v>
      </c>
      <c r="BE275" s="190">
        <f>IF(N275="základní",J275,0)</f>
        <v>0</v>
      </c>
      <c r="BF275" s="190">
        <f>IF(N275="snížená",J275,0)</f>
        <v>0</v>
      </c>
      <c r="BG275" s="190">
        <f>IF(N275="zákl. přenesená",J275,0)</f>
        <v>0</v>
      </c>
      <c r="BH275" s="190">
        <f>IF(N275="sníž. přenesená",J275,0)</f>
        <v>0</v>
      </c>
      <c r="BI275" s="190">
        <f>IF(N275="nulová",J275,0)</f>
        <v>0</v>
      </c>
      <c r="BJ275" s="18" t="s">
        <v>81</v>
      </c>
      <c r="BK275" s="190">
        <f>ROUND(I275*H275,2)</f>
        <v>0</v>
      </c>
      <c r="BL275" s="18" t="s">
        <v>156</v>
      </c>
      <c r="BM275" s="189" t="s">
        <v>999</v>
      </c>
    </row>
    <row r="276" s="12" customFormat="1">
      <c r="B276" s="194"/>
      <c r="D276" s="191" t="s">
        <v>160</v>
      </c>
      <c r="E276" s="195" t="s">
        <v>1</v>
      </c>
      <c r="F276" s="196" t="s">
        <v>1000</v>
      </c>
      <c r="H276" s="197">
        <v>340.33999999999997</v>
      </c>
      <c r="I276" s="198"/>
      <c r="L276" s="194"/>
      <c r="M276" s="199"/>
      <c r="N276" s="200"/>
      <c r="O276" s="200"/>
      <c r="P276" s="200"/>
      <c r="Q276" s="200"/>
      <c r="R276" s="200"/>
      <c r="S276" s="200"/>
      <c r="T276" s="201"/>
      <c r="AT276" s="195" t="s">
        <v>160</v>
      </c>
      <c r="AU276" s="195" t="s">
        <v>83</v>
      </c>
      <c r="AV276" s="12" t="s">
        <v>83</v>
      </c>
      <c r="AW276" s="12" t="s">
        <v>30</v>
      </c>
      <c r="AX276" s="12" t="s">
        <v>81</v>
      </c>
      <c r="AY276" s="195" t="s">
        <v>149</v>
      </c>
    </row>
    <row r="277" s="11" customFormat="1" ht="22.8" customHeight="1">
      <c r="B277" s="164"/>
      <c r="D277" s="165" t="s">
        <v>72</v>
      </c>
      <c r="E277" s="175" t="s">
        <v>167</v>
      </c>
      <c r="F277" s="175" t="s">
        <v>668</v>
      </c>
      <c r="I277" s="167"/>
      <c r="J277" s="176">
        <f>BK277</f>
        <v>0</v>
      </c>
      <c r="L277" s="164"/>
      <c r="M277" s="169"/>
      <c r="N277" s="170"/>
      <c r="O277" s="170"/>
      <c r="P277" s="171">
        <f>SUM(P278:P279)</f>
        <v>0</v>
      </c>
      <c r="Q277" s="170"/>
      <c r="R277" s="171">
        <f>SUM(R278:R279)</f>
        <v>0</v>
      </c>
      <c r="S277" s="170"/>
      <c r="T277" s="172">
        <f>SUM(T278:T279)</f>
        <v>2.3999999999999999</v>
      </c>
      <c r="AR277" s="165" t="s">
        <v>81</v>
      </c>
      <c r="AT277" s="173" t="s">
        <v>72</v>
      </c>
      <c r="AU277" s="173" t="s">
        <v>81</v>
      </c>
      <c r="AY277" s="165" t="s">
        <v>149</v>
      </c>
      <c r="BK277" s="174">
        <f>SUM(BK278:BK279)</f>
        <v>0</v>
      </c>
    </row>
    <row r="278" s="1" customFormat="1" ht="36" customHeight="1">
      <c r="B278" s="177"/>
      <c r="C278" s="178" t="s">
        <v>351</v>
      </c>
      <c r="D278" s="178" t="s">
        <v>151</v>
      </c>
      <c r="E278" s="179" t="s">
        <v>1001</v>
      </c>
      <c r="F278" s="180" t="s">
        <v>670</v>
      </c>
      <c r="G278" s="181" t="s">
        <v>334</v>
      </c>
      <c r="H278" s="182">
        <v>1</v>
      </c>
      <c r="I278" s="183"/>
      <c r="J278" s="184">
        <f>ROUND(I278*H278,2)</f>
        <v>0</v>
      </c>
      <c r="K278" s="180" t="s">
        <v>531</v>
      </c>
      <c r="L278" s="37"/>
      <c r="M278" s="185" t="s">
        <v>1</v>
      </c>
      <c r="N278" s="186" t="s">
        <v>38</v>
      </c>
      <c r="O278" s="73"/>
      <c r="P278" s="187">
        <f>O278*H278</f>
        <v>0</v>
      </c>
      <c r="Q278" s="187">
        <v>0</v>
      </c>
      <c r="R278" s="187">
        <f>Q278*H278</f>
        <v>0</v>
      </c>
      <c r="S278" s="187">
        <v>2.3999999999999999</v>
      </c>
      <c r="T278" s="188">
        <f>S278*H278</f>
        <v>2.3999999999999999</v>
      </c>
      <c r="AR278" s="189" t="s">
        <v>156</v>
      </c>
      <c r="AT278" s="189" t="s">
        <v>151</v>
      </c>
      <c r="AU278" s="189" t="s">
        <v>83</v>
      </c>
      <c r="AY278" s="18" t="s">
        <v>149</v>
      </c>
      <c r="BE278" s="190">
        <f>IF(N278="základní",J278,0)</f>
        <v>0</v>
      </c>
      <c r="BF278" s="190">
        <f>IF(N278="snížená",J278,0)</f>
        <v>0</v>
      </c>
      <c r="BG278" s="190">
        <f>IF(N278="zákl. přenesená",J278,0)</f>
        <v>0</v>
      </c>
      <c r="BH278" s="190">
        <f>IF(N278="sníž. přenesená",J278,0)</f>
        <v>0</v>
      </c>
      <c r="BI278" s="190">
        <f>IF(N278="nulová",J278,0)</f>
        <v>0</v>
      </c>
      <c r="BJ278" s="18" t="s">
        <v>81</v>
      </c>
      <c r="BK278" s="190">
        <f>ROUND(I278*H278,2)</f>
        <v>0</v>
      </c>
      <c r="BL278" s="18" t="s">
        <v>156</v>
      </c>
      <c r="BM278" s="189" t="s">
        <v>1002</v>
      </c>
    </row>
    <row r="279" s="12" customFormat="1">
      <c r="B279" s="194"/>
      <c r="D279" s="191" t="s">
        <v>160</v>
      </c>
      <c r="E279" s="195" t="s">
        <v>1</v>
      </c>
      <c r="F279" s="196" t="s">
        <v>672</v>
      </c>
      <c r="H279" s="197">
        <v>1</v>
      </c>
      <c r="I279" s="198"/>
      <c r="L279" s="194"/>
      <c r="M279" s="199"/>
      <c r="N279" s="200"/>
      <c r="O279" s="200"/>
      <c r="P279" s="200"/>
      <c r="Q279" s="200"/>
      <c r="R279" s="200"/>
      <c r="S279" s="200"/>
      <c r="T279" s="201"/>
      <c r="AT279" s="195" t="s">
        <v>160</v>
      </c>
      <c r="AU279" s="195" t="s">
        <v>83</v>
      </c>
      <c r="AV279" s="12" t="s">
        <v>83</v>
      </c>
      <c r="AW279" s="12" t="s">
        <v>30</v>
      </c>
      <c r="AX279" s="12" t="s">
        <v>81</v>
      </c>
      <c r="AY279" s="195" t="s">
        <v>149</v>
      </c>
    </row>
    <row r="280" s="11" customFormat="1" ht="22.8" customHeight="1">
      <c r="B280" s="164"/>
      <c r="D280" s="165" t="s">
        <v>72</v>
      </c>
      <c r="E280" s="175" t="s">
        <v>156</v>
      </c>
      <c r="F280" s="175" t="s">
        <v>285</v>
      </c>
      <c r="I280" s="167"/>
      <c r="J280" s="176">
        <f>BK280</f>
        <v>0</v>
      </c>
      <c r="L280" s="164"/>
      <c r="M280" s="169"/>
      <c r="N280" s="170"/>
      <c r="O280" s="170"/>
      <c r="P280" s="171">
        <f>SUM(P281:P311)</f>
        <v>0</v>
      </c>
      <c r="Q280" s="170"/>
      <c r="R280" s="171">
        <f>SUM(R281:R311)</f>
        <v>0.64158400000000004</v>
      </c>
      <c r="S280" s="170"/>
      <c r="T280" s="172">
        <f>SUM(T281:T311)</f>
        <v>0</v>
      </c>
      <c r="AR280" s="165" t="s">
        <v>81</v>
      </c>
      <c r="AT280" s="173" t="s">
        <v>72</v>
      </c>
      <c r="AU280" s="173" t="s">
        <v>81</v>
      </c>
      <c r="AY280" s="165" t="s">
        <v>149</v>
      </c>
      <c r="BK280" s="174">
        <f>SUM(BK281:BK311)</f>
        <v>0</v>
      </c>
    </row>
    <row r="281" s="1" customFormat="1" ht="24" customHeight="1">
      <c r="B281" s="177"/>
      <c r="C281" s="178" t="s">
        <v>355</v>
      </c>
      <c r="D281" s="178" t="s">
        <v>151</v>
      </c>
      <c r="E281" s="179" t="s">
        <v>673</v>
      </c>
      <c r="F281" s="180" t="s">
        <v>674</v>
      </c>
      <c r="G281" s="181" t="s">
        <v>174</v>
      </c>
      <c r="H281" s="182">
        <v>32.799999999999997</v>
      </c>
      <c r="I281" s="183"/>
      <c r="J281" s="184">
        <f>ROUND(I281*H281,2)</f>
        <v>0</v>
      </c>
      <c r="K281" s="180" t="s">
        <v>531</v>
      </c>
      <c r="L281" s="37"/>
      <c r="M281" s="185" t="s">
        <v>1</v>
      </c>
      <c r="N281" s="186" t="s">
        <v>38</v>
      </c>
      <c r="O281" s="73"/>
      <c r="P281" s="187">
        <f>O281*H281</f>
        <v>0</v>
      </c>
      <c r="Q281" s="187">
        <v>0</v>
      </c>
      <c r="R281" s="187">
        <f>Q281*H281</f>
        <v>0</v>
      </c>
      <c r="S281" s="187">
        <v>0</v>
      </c>
      <c r="T281" s="188">
        <f>S281*H281</f>
        <v>0</v>
      </c>
      <c r="AR281" s="189" t="s">
        <v>156</v>
      </c>
      <c r="AT281" s="189" t="s">
        <v>151</v>
      </c>
      <c r="AU281" s="189" t="s">
        <v>83</v>
      </c>
      <c r="AY281" s="18" t="s">
        <v>149</v>
      </c>
      <c r="BE281" s="190">
        <f>IF(N281="základní",J281,0)</f>
        <v>0</v>
      </c>
      <c r="BF281" s="190">
        <f>IF(N281="snížená",J281,0)</f>
        <v>0</v>
      </c>
      <c r="BG281" s="190">
        <f>IF(N281="zákl. přenesená",J281,0)</f>
        <v>0</v>
      </c>
      <c r="BH281" s="190">
        <f>IF(N281="sníž. přenesená",J281,0)</f>
        <v>0</v>
      </c>
      <c r="BI281" s="190">
        <f>IF(N281="nulová",J281,0)</f>
        <v>0</v>
      </c>
      <c r="BJ281" s="18" t="s">
        <v>81</v>
      </c>
      <c r="BK281" s="190">
        <f>ROUND(I281*H281,2)</f>
        <v>0</v>
      </c>
      <c r="BL281" s="18" t="s">
        <v>156</v>
      </c>
      <c r="BM281" s="189" t="s">
        <v>1003</v>
      </c>
    </row>
    <row r="282" s="14" customFormat="1">
      <c r="B282" s="224"/>
      <c r="D282" s="191" t="s">
        <v>160</v>
      </c>
      <c r="E282" s="225" t="s">
        <v>1</v>
      </c>
      <c r="F282" s="226" t="s">
        <v>977</v>
      </c>
      <c r="H282" s="225" t="s">
        <v>1</v>
      </c>
      <c r="I282" s="227"/>
      <c r="L282" s="224"/>
      <c r="M282" s="228"/>
      <c r="N282" s="229"/>
      <c r="O282" s="229"/>
      <c r="P282" s="229"/>
      <c r="Q282" s="229"/>
      <c r="R282" s="229"/>
      <c r="S282" s="229"/>
      <c r="T282" s="230"/>
      <c r="AT282" s="225" t="s">
        <v>160</v>
      </c>
      <c r="AU282" s="225" t="s">
        <v>83</v>
      </c>
      <c r="AV282" s="14" t="s">
        <v>81</v>
      </c>
      <c r="AW282" s="14" t="s">
        <v>30</v>
      </c>
      <c r="AX282" s="14" t="s">
        <v>73</v>
      </c>
      <c r="AY282" s="225" t="s">
        <v>149</v>
      </c>
    </row>
    <row r="283" s="12" customFormat="1">
      <c r="B283" s="194"/>
      <c r="D283" s="191" t="s">
        <v>160</v>
      </c>
      <c r="E283" s="195" t="s">
        <v>1</v>
      </c>
      <c r="F283" s="196" t="s">
        <v>1004</v>
      </c>
      <c r="H283" s="197">
        <v>20.768000000000001</v>
      </c>
      <c r="I283" s="198"/>
      <c r="L283" s="194"/>
      <c r="M283" s="199"/>
      <c r="N283" s="200"/>
      <c r="O283" s="200"/>
      <c r="P283" s="200"/>
      <c r="Q283" s="200"/>
      <c r="R283" s="200"/>
      <c r="S283" s="200"/>
      <c r="T283" s="201"/>
      <c r="AT283" s="195" t="s">
        <v>160</v>
      </c>
      <c r="AU283" s="195" t="s">
        <v>83</v>
      </c>
      <c r="AV283" s="12" t="s">
        <v>83</v>
      </c>
      <c r="AW283" s="12" t="s">
        <v>30</v>
      </c>
      <c r="AX283" s="12" t="s">
        <v>73</v>
      </c>
      <c r="AY283" s="195" t="s">
        <v>149</v>
      </c>
    </row>
    <row r="284" s="12" customFormat="1">
      <c r="B284" s="194"/>
      <c r="D284" s="191" t="s">
        <v>160</v>
      </c>
      <c r="E284" s="195" t="s">
        <v>1</v>
      </c>
      <c r="F284" s="196" t="s">
        <v>1005</v>
      </c>
      <c r="H284" s="197">
        <v>6.2859999999999996</v>
      </c>
      <c r="I284" s="198"/>
      <c r="L284" s="194"/>
      <c r="M284" s="199"/>
      <c r="N284" s="200"/>
      <c r="O284" s="200"/>
      <c r="P284" s="200"/>
      <c r="Q284" s="200"/>
      <c r="R284" s="200"/>
      <c r="S284" s="200"/>
      <c r="T284" s="201"/>
      <c r="AT284" s="195" t="s">
        <v>160</v>
      </c>
      <c r="AU284" s="195" t="s">
        <v>83</v>
      </c>
      <c r="AV284" s="12" t="s">
        <v>83</v>
      </c>
      <c r="AW284" s="12" t="s">
        <v>30</v>
      </c>
      <c r="AX284" s="12" t="s">
        <v>73</v>
      </c>
      <c r="AY284" s="195" t="s">
        <v>149</v>
      </c>
    </row>
    <row r="285" s="15" customFormat="1">
      <c r="B285" s="231"/>
      <c r="D285" s="191" t="s">
        <v>160</v>
      </c>
      <c r="E285" s="232" t="s">
        <v>1</v>
      </c>
      <c r="F285" s="233" t="s">
        <v>589</v>
      </c>
      <c r="H285" s="234">
        <v>27.054000000000002</v>
      </c>
      <c r="I285" s="235"/>
      <c r="L285" s="231"/>
      <c r="M285" s="236"/>
      <c r="N285" s="237"/>
      <c r="O285" s="237"/>
      <c r="P285" s="237"/>
      <c r="Q285" s="237"/>
      <c r="R285" s="237"/>
      <c r="S285" s="237"/>
      <c r="T285" s="238"/>
      <c r="AT285" s="232" t="s">
        <v>160</v>
      </c>
      <c r="AU285" s="232" t="s">
        <v>83</v>
      </c>
      <c r="AV285" s="15" t="s">
        <v>167</v>
      </c>
      <c r="AW285" s="15" t="s">
        <v>30</v>
      </c>
      <c r="AX285" s="15" t="s">
        <v>73</v>
      </c>
      <c r="AY285" s="232" t="s">
        <v>149</v>
      </c>
    </row>
    <row r="286" s="14" customFormat="1">
      <c r="B286" s="224"/>
      <c r="D286" s="191" t="s">
        <v>160</v>
      </c>
      <c r="E286" s="225" t="s">
        <v>1</v>
      </c>
      <c r="F286" s="226" t="s">
        <v>980</v>
      </c>
      <c r="H286" s="225" t="s">
        <v>1</v>
      </c>
      <c r="I286" s="227"/>
      <c r="L286" s="224"/>
      <c r="M286" s="228"/>
      <c r="N286" s="229"/>
      <c r="O286" s="229"/>
      <c r="P286" s="229"/>
      <c r="Q286" s="229"/>
      <c r="R286" s="229"/>
      <c r="S286" s="229"/>
      <c r="T286" s="230"/>
      <c r="AT286" s="225" t="s">
        <v>160</v>
      </c>
      <c r="AU286" s="225" t="s">
        <v>83</v>
      </c>
      <c r="AV286" s="14" t="s">
        <v>81</v>
      </c>
      <c r="AW286" s="14" t="s">
        <v>30</v>
      </c>
      <c r="AX286" s="14" t="s">
        <v>73</v>
      </c>
      <c r="AY286" s="225" t="s">
        <v>149</v>
      </c>
    </row>
    <row r="287" s="12" customFormat="1">
      <c r="B287" s="194"/>
      <c r="D287" s="191" t="s">
        <v>160</v>
      </c>
      <c r="E287" s="195" t="s">
        <v>1</v>
      </c>
      <c r="F287" s="196" t="s">
        <v>1006</v>
      </c>
      <c r="H287" s="197">
        <v>5.0519999999999996</v>
      </c>
      <c r="I287" s="198"/>
      <c r="L287" s="194"/>
      <c r="M287" s="199"/>
      <c r="N287" s="200"/>
      <c r="O287" s="200"/>
      <c r="P287" s="200"/>
      <c r="Q287" s="200"/>
      <c r="R287" s="200"/>
      <c r="S287" s="200"/>
      <c r="T287" s="201"/>
      <c r="AT287" s="195" t="s">
        <v>160</v>
      </c>
      <c r="AU287" s="195" t="s">
        <v>83</v>
      </c>
      <c r="AV287" s="12" t="s">
        <v>83</v>
      </c>
      <c r="AW287" s="12" t="s">
        <v>30</v>
      </c>
      <c r="AX287" s="12" t="s">
        <v>73</v>
      </c>
      <c r="AY287" s="195" t="s">
        <v>149</v>
      </c>
    </row>
    <row r="288" s="15" customFormat="1">
      <c r="B288" s="231"/>
      <c r="D288" s="191" t="s">
        <v>160</v>
      </c>
      <c r="E288" s="232" t="s">
        <v>1</v>
      </c>
      <c r="F288" s="233" t="s">
        <v>589</v>
      </c>
      <c r="H288" s="234">
        <v>5.0519999999999996</v>
      </c>
      <c r="I288" s="235"/>
      <c r="L288" s="231"/>
      <c r="M288" s="236"/>
      <c r="N288" s="237"/>
      <c r="O288" s="237"/>
      <c r="P288" s="237"/>
      <c r="Q288" s="237"/>
      <c r="R288" s="237"/>
      <c r="S288" s="237"/>
      <c r="T288" s="238"/>
      <c r="AT288" s="232" t="s">
        <v>160</v>
      </c>
      <c r="AU288" s="232" t="s">
        <v>83</v>
      </c>
      <c r="AV288" s="15" t="s">
        <v>167</v>
      </c>
      <c r="AW288" s="15" t="s">
        <v>30</v>
      </c>
      <c r="AX288" s="15" t="s">
        <v>73</v>
      </c>
      <c r="AY288" s="232" t="s">
        <v>149</v>
      </c>
    </row>
    <row r="289" s="14" customFormat="1">
      <c r="B289" s="224"/>
      <c r="D289" s="191" t="s">
        <v>160</v>
      </c>
      <c r="E289" s="225" t="s">
        <v>1</v>
      </c>
      <c r="F289" s="226" t="s">
        <v>982</v>
      </c>
      <c r="H289" s="225" t="s">
        <v>1</v>
      </c>
      <c r="I289" s="227"/>
      <c r="L289" s="224"/>
      <c r="M289" s="228"/>
      <c r="N289" s="229"/>
      <c r="O289" s="229"/>
      <c r="P289" s="229"/>
      <c r="Q289" s="229"/>
      <c r="R289" s="229"/>
      <c r="S289" s="229"/>
      <c r="T289" s="230"/>
      <c r="AT289" s="225" t="s">
        <v>160</v>
      </c>
      <c r="AU289" s="225" t="s">
        <v>83</v>
      </c>
      <c r="AV289" s="14" t="s">
        <v>81</v>
      </c>
      <c r="AW289" s="14" t="s">
        <v>30</v>
      </c>
      <c r="AX289" s="14" t="s">
        <v>73</v>
      </c>
      <c r="AY289" s="225" t="s">
        <v>149</v>
      </c>
    </row>
    <row r="290" s="12" customFormat="1">
      <c r="B290" s="194"/>
      <c r="D290" s="191" t="s">
        <v>160</v>
      </c>
      <c r="E290" s="195" t="s">
        <v>1</v>
      </c>
      <c r="F290" s="196" t="s">
        <v>1007</v>
      </c>
      <c r="H290" s="197">
        <v>0.69999999999999996</v>
      </c>
      <c r="I290" s="198"/>
      <c r="L290" s="194"/>
      <c r="M290" s="199"/>
      <c r="N290" s="200"/>
      <c r="O290" s="200"/>
      <c r="P290" s="200"/>
      <c r="Q290" s="200"/>
      <c r="R290" s="200"/>
      <c r="S290" s="200"/>
      <c r="T290" s="201"/>
      <c r="AT290" s="195" t="s">
        <v>160</v>
      </c>
      <c r="AU290" s="195" t="s">
        <v>83</v>
      </c>
      <c r="AV290" s="12" t="s">
        <v>83</v>
      </c>
      <c r="AW290" s="12" t="s">
        <v>30</v>
      </c>
      <c r="AX290" s="12" t="s">
        <v>73</v>
      </c>
      <c r="AY290" s="195" t="s">
        <v>149</v>
      </c>
    </row>
    <row r="291" s="15" customFormat="1">
      <c r="B291" s="231"/>
      <c r="D291" s="191" t="s">
        <v>160</v>
      </c>
      <c r="E291" s="232" t="s">
        <v>1</v>
      </c>
      <c r="F291" s="233" t="s">
        <v>589</v>
      </c>
      <c r="H291" s="234">
        <v>0.69999999999999996</v>
      </c>
      <c r="I291" s="235"/>
      <c r="L291" s="231"/>
      <c r="M291" s="236"/>
      <c r="N291" s="237"/>
      <c r="O291" s="237"/>
      <c r="P291" s="237"/>
      <c r="Q291" s="237"/>
      <c r="R291" s="237"/>
      <c r="S291" s="237"/>
      <c r="T291" s="238"/>
      <c r="AT291" s="232" t="s">
        <v>160</v>
      </c>
      <c r="AU291" s="232" t="s">
        <v>83</v>
      </c>
      <c r="AV291" s="15" t="s">
        <v>167</v>
      </c>
      <c r="AW291" s="15" t="s">
        <v>30</v>
      </c>
      <c r="AX291" s="15" t="s">
        <v>73</v>
      </c>
      <c r="AY291" s="232" t="s">
        <v>149</v>
      </c>
    </row>
    <row r="292" s="13" customFormat="1">
      <c r="B292" s="202"/>
      <c r="D292" s="191" t="s">
        <v>160</v>
      </c>
      <c r="E292" s="203" t="s">
        <v>1</v>
      </c>
      <c r="F292" s="204" t="s">
        <v>187</v>
      </c>
      <c r="H292" s="205">
        <v>32.806000000000004</v>
      </c>
      <c r="I292" s="206"/>
      <c r="L292" s="202"/>
      <c r="M292" s="207"/>
      <c r="N292" s="208"/>
      <c r="O292" s="208"/>
      <c r="P292" s="208"/>
      <c r="Q292" s="208"/>
      <c r="R292" s="208"/>
      <c r="S292" s="208"/>
      <c r="T292" s="209"/>
      <c r="AT292" s="203" t="s">
        <v>160</v>
      </c>
      <c r="AU292" s="203" t="s">
        <v>83</v>
      </c>
      <c r="AV292" s="13" t="s">
        <v>156</v>
      </c>
      <c r="AW292" s="13" t="s">
        <v>30</v>
      </c>
      <c r="AX292" s="13" t="s">
        <v>73</v>
      </c>
      <c r="AY292" s="203" t="s">
        <v>149</v>
      </c>
    </row>
    <row r="293" s="12" customFormat="1">
      <c r="B293" s="194"/>
      <c r="D293" s="191" t="s">
        <v>160</v>
      </c>
      <c r="E293" s="195" t="s">
        <v>1</v>
      </c>
      <c r="F293" s="196" t="s">
        <v>1008</v>
      </c>
      <c r="H293" s="197">
        <v>32.799999999999997</v>
      </c>
      <c r="I293" s="198"/>
      <c r="L293" s="194"/>
      <c r="M293" s="199"/>
      <c r="N293" s="200"/>
      <c r="O293" s="200"/>
      <c r="P293" s="200"/>
      <c r="Q293" s="200"/>
      <c r="R293" s="200"/>
      <c r="S293" s="200"/>
      <c r="T293" s="201"/>
      <c r="AT293" s="195" t="s">
        <v>160</v>
      </c>
      <c r="AU293" s="195" t="s">
        <v>83</v>
      </c>
      <c r="AV293" s="12" t="s">
        <v>83</v>
      </c>
      <c r="AW293" s="12" t="s">
        <v>30</v>
      </c>
      <c r="AX293" s="12" t="s">
        <v>81</v>
      </c>
      <c r="AY293" s="195" t="s">
        <v>149</v>
      </c>
    </row>
    <row r="294" s="1" customFormat="1" ht="24" customHeight="1">
      <c r="B294" s="177"/>
      <c r="C294" s="178" t="s">
        <v>359</v>
      </c>
      <c r="D294" s="178" t="s">
        <v>151</v>
      </c>
      <c r="E294" s="179" t="s">
        <v>681</v>
      </c>
      <c r="F294" s="180" t="s">
        <v>682</v>
      </c>
      <c r="G294" s="181" t="s">
        <v>334</v>
      </c>
      <c r="H294" s="182">
        <v>9</v>
      </c>
      <c r="I294" s="183"/>
      <c r="J294" s="184">
        <f>ROUND(I294*H294,2)</f>
        <v>0</v>
      </c>
      <c r="K294" s="180" t="s">
        <v>531</v>
      </c>
      <c r="L294" s="37"/>
      <c r="M294" s="185" t="s">
        <v>1</v>
      </c>
      <c r="N294" s="186" t="s">
        <v>38</v>
      </c>
      <c r="O294" s="73"/>
      <c r="P294" s="187">
        <f>O294*H294</f>
        <v>0</v>
      </c>
      <c r="Q294" s="187">
        <v>0.0066</v>
      </c>
      <c r="R294" s="187">
        <f>Q294*H294</f>
        <v>0.059400000000000001</v>
      </c>
      <c r="S294" s="187">
        <v>0</v>
      </c>
      <c r="T294" s="188">
        <f>S294*H294</f>
        <v>0</v>
      </c>
      <c r="AR294" s="189" t="s">
        <v>156</v>
      </c>
      <c r="AT294" s="189" t="s">
        <v>151</v>
      </c>
      <c r="AU294" s="189" t="s">
        <v>83</v>
      </c>
      <c r="AY294" s="18" t="s">
        <v>149</v>
      </c>
      <c r="BE294" s="190">
        <f>IF(N294="základní",J294,0)</f>
        <v>0</v>
      </c>
      <c r="BF294" s="190">
        <f>IF(N294="snížená",J294,0)</f>
        <v>0</v>
      </c>
      <c r="BG294" s="190">
        <f>IF(N294="zákl. přenesená",J294,0)</f>
        <v>0</v>
      </c>
      <c r="BH294" s="190">
        <f>IF(N294="sníž. přenesená",J294,0)</f>
        <v>0</v>
      </c>
      <c r="BI294" s="190">
        <f>IF(N294="nulová",J294,0)</f>
        <v>0</v>
      </c>
      <c r="BJ294" s="18" t="s">
        <v>81</v>
      </c>
      <c r="BK294" s="190">
        <f>ROUND(I294*H294,2)</f>
        <v>0</v>
      </c>
      <c r="BL294" s="18" t="s">
        <v>156</v>
      </c>
      <c r="BM294" s="189" t="s">
        <v>1009</v>
      </c>
    </row>
    <row r="295" s="12" customFormat="1">
      <c r="B295" s="194"/>
      <c r="D295" s="191" t="s">
        <v>160</v>
      </c>
      <c r="E295" s="195" t="s">
        <v>1</v>
      </c>
      <c r="F295" s="196" t="s">
        <v>784</v>
      </c>
      <c r="H295" s="197">
        <v>9</v>
      </c>
      <c r="I295" s="198"/>
      <c r="L295" s="194"/>
      <c r="M295" s="199"/>
      <c r="N295" s="200"/>
      <c r="O295" s="200"/>
      <c r="P295" s="200"/>
      <c r="Q295" s="200"/>
      <c r="R295" s="200"/>
      <c r="S295" s="200"/>
      <c r="T295" s="201"/>
      <c r="AT295" s="195" t="s">
        <v>160</v>
      </c>
      <c r="AU295" s="195" t="s">
        <v>83</v>
      </c>
      <c r="AV295" s="12" t="s">
        <v>83</v>
      </c>
      <c r="AW295" s="12" t="s">
        <v>30</v>
      </c>
      <c r="AX295" s="12" t="s">
        <v>81</v>
      </c>
      <c r="AY295" s="195" t="s">
        <v>149</v>
      </c>
    </row>
    <row r="296" s="1" customFormat="1" ht="24" customHeight="1">
      <c r="B296" s="177"/>
      <c r="C296" s="211" t="s">
        <v>363</v>
      </c>
      <c r="D296" s="211" t="s">
        <v>223</v>
      </c>
      <c r="E296" s="212" t="s">
        <v>685</v>
      </c>
      <c r="F296" s="213" t="s">
        <v>686</v>
      </c>
      <c r="G296" s="214" t="s">
        <v>334</v>
      </c>
      <c r="H296" s="215">
        <v>2</v>
      </c>
      <c r="I296" s="216"/>
      <c r="J296" s="217">
        <f>ROUND(I296*H296,2)</f>
        <v>0</v>
      </c>
      <c r="K296" s="213" t="s">
        <v>531</v>
      </c>
      <c r="L296" s="218"/>
      <c r="M296" s="219" t="s">
        <v>1</v>
      </c>
      <c r="N296" s="220" t="s">
        <v>38</v>
      </c>
      <c r="O296" s="73"/>
      <c r="P296" s="187">
        <f>O296*H296</f>
        <v>0</v>
      </c>
      <c r="Q296" s="187">
        <v>0.028000000000000001</v>
      </c>
      <c r="R296" s="187">
        <f>Q296*H296</f>
        <v>0.056000000000000001</v>
      </c>
      <c r="S296" s="187">
        <v>0</v>
      </c>
      <c r="T296" s="188">
        <f>S296*H296</f>
        <v>0</v>
      </c>
      <c r="AR296" s="189" t="s">
        <v>199</v>
      </c>
      <c r="AT296" s="189" t="s">
        <v>223</v>
      </c>
      <c r="AU296" s="189" t="s">
        <v>83</v>
      </c>
      <c r="AY296" s="18" t="s">
        <v>149</v>
      </c>
      <c r="BE296" s="190">
        <f>IF(N296="základní",J296,0)</f>
        <v>0</v>
      </c>
      <c r="BF296" s="190">
        <f>IF(N296="snížená",J296,0)</f>
        <v>0</v>
      </c>
      <c r="BG296" s="190">
        <f>IF(N296="zákl. přenesená",J296,0)</f>
        <v>0</v>
      </c>
      <c r="BH296" s="190">
        <f>IF(N296="sníž. přenesená",J296,0)</f>
        <v>0</v>
      </c>
      <c r="BI296" s="190">
        <f>IF(N296="nulová",J296,0)</f>
        <v>0</v>
      </c>
      <c r="BJ296" s="18" t="s">
        <v>81</v>
      </c>
      <c r="BK296" s="190">
        <f>ROUND(I296*H296,2)</f>
        <v>0</v>
      </c>
      <c r="BL296" s="18" t="s">
        <v>156</v>
      </c>
      <c r="BM296" s="189" t="s">
        <v>1010</v>
      </c>
    </row>
    <row r="297" s="12" customFormat="1">
      <c r="B297" s="194"/>
      <c r="D297" s="191" t="s">
        <v>160</v>
      </c>
      <c r="E297" s="195" t="s">
        <v>1</v>
      </c>
      <c r="F297" s="196" t="s">
        <v>749</v>
      </c>
      <c r="H297" s="197">
        <v>2</v>
      </c>
      <c r="I297" s="198"/>
      <c r="L297" s="194"/>
      <c r="M297" s="199"/>
      <c r="N297" s="200"/>
      <c r="O297" s="200"/>
      <c r="P297" s="200"/>
      <c r="Q297" s="200"/>
      <c r="R297" s="200"/>
      <c r="S297" s="200"/>
      <c r="T297" s="201"/>
      <c r="AT297" s="195" t="s">
        <v>160</v>
      </c>
      <c r="AU297" s="195" t="s">
        <v>83</v>
      </c>
      <c r="AV297" s="12" t="s">
        <v>83</v>
      </c>
      <c r="AW297" s="12" t="s">
        <v>30</v>
      </c>
      <c r="AX297" s="12" t="s">
        <v>81</v>
      </c>
      <c r="AY297" s="195" t="s">
        <v>149</v>
      </c>
    </row>
    <row r="298" s="1" customFormat="1" ht="24" customHeight="1">
      <c r="B298" s="177"/>
      <c r="C298" s="211" t="s">
        <v>367</v>
      </c>
      <c r="D298" s="211" t="s">
        <v>223</v>
      </c>
      <c r="E298" s="212" t="s">
        <v>689</v>
      </c>
      <c r="F298" s="213" t="s">
        <v>690</v>
      </c>
      <c r="G298" s="214" t="s">
        <v>334</v>
      </c>
      <c r="H298" s="215">
        <v>1</v>
      </c>
      <c r="I298" s="216"/>
      <c r="J298" s="217">
        <f>ROUND(I298*H298,2)</f>
        <v>0</v>
      </c>
      <c r="K298" s="213" t="s">
        <v>531</v>
      </c>
      <c r="L298" s="218"/>
      <c r="M298" s="219" t="s">
        <v>1</v>
      </c>
      <c r="N298" s="220" t="s">
        <v>38</v>
      </c>
      <c r="O298" s="73"/>
      <c r="P298" s="187">
        <f>O298*H298</f>
        <v>0</v>
      </c>
      <c r="Q298" s="187">
        <v>0.040000000000000001</v>
      </c>
      <c r="R298" s="187">
        <f>Q298*H298</f>
        <v>0.040000000000000001</v>
      </c>
      <c r="S298" s="187">
        <v>0</v>
      </c>
      <c r="T298" s="188">
        <f>S298*H298</f>
        <v>0</v>
      </c>
      <c r="AR298" s="189" t="s">
        <v>199</v>
      </c>
      <c r="AT298" s="189" t="s">
        <v>223</v>
      </c>
      <c r="AU298" s="189" t="s">
        <v>83</v>
      </c>
      <c r="AY298" s="18" t="s">
        <v>149</v>
      </c>
      <c r="BE298" s="190">
        <f>IF(N298="základní",J298,0)</f>
        <v>0</v>
      </c>
      <c r="BF298" s="190">
        <f>IF(N298="snížená",J298,0)</f>
        <v>0</v>
      </c>
      <c r="BG298" s="190">
        <f>IF(N298="zákl. přenesená",J298,0)</f>
        <v>0</v>
      </c>
      <c r="BH298" s="190">
        <f>IF(N298="sníž. přenesená",J298,0)</f>
        <v>0</v>
      </c>
      <c r="BI298" s="190">
        <f>IF(N298="nulová",J298,0)</f>
        <v>0</v>
      </c>
      <c r="BJ298" s="18" t="s">
        <v>81</v>
      </c>
      <c r="BK298" s="190">
        <f>ROUND(I298*H298,2)</f>
        <v>0</v>
      </c>
      <c r="BL298" s="18" t="s">
        <v>156</v>
      </c>
      <c r="BM298" s="189" t="s">
        <v>1011</v>
      </c>
    </row>
    <row r="299" s="12" customFormat="1">
      <c r="B299" s="194"/>
      <c r="D299" s="191" t="s">
        <v>160</v>
      </c>
      <c r="E299" s="195" t="s">
        <v>1</v>
      </c>
      <c r="F299" s="196" t="s">
        <v>692</v>
      </c>
      <c r="H299" s="197">
        <v>1</v>
      </c>
      <c r="I299" s="198"/>
      <c r="L299" s="194"/>
      <c r="M299" s="199"/>
      <c r="N299" s="200"/>
      <c r="O299" s="200"/>
      <c r="P299" s="200"/>
      <c r="Q299" s="200"/>
      <c r="R299" s="200"/>
      <c r="S299" s="200"/>
      <c r="T299" s="201"/>
      <c r="AT299" s="195" t="s">
        <v>160</v>
      </c>
      <c r="AU299" s="195" t="s">
        <v>83</v>
      </c>
      <c r="AV299" s="12" t="s">
        <v>83</v>
      </c>
      <c r="AW299" s="12" t="s">
        <v>30</v>
      </c>
      <c r="AX299" s="12" t="s">
        <v>81</v>
      </c>
      <c r="AY299" s="195" t="s">
        <v>149</v>
      </c>
    </row>
    <row r="300" s="1" customFormat="1" ht="24" customHeight="1">
      <c r="B300" s="177"/>
      <c r="C300" s="211" t="s">
        <v>374</v>
      </c>
      <c r="D300" s="211" t="s">
        <v>223</v>
      </c>
      <c r="E300" s="212" t="s">
        <v>693</v>
      </c>
      <c r="F300" s="213" t="s">
        <v>694</v>
      </c>
      <c r="G300" s="214" t="s">
        <v>334</v>
      </c>
      <c r="H300" s="215">
        <v>1</v>
      </c>
      <c r="I300" s="216"/>
      <c r="J300" s="217">
        <f>ROUND(I300*H300,2)</f>
        <v>0</v>
      </c>
      <c r="K300" s="213" t="s">
        <v>531</v>
      </c>
      <c r="L300" s="218"/>
      <c r="M300" s="219" t="s">
        <v>1</v>
      </c>
      <c r="N300" s="220" t="s">
        <v>38</v>
      </c>
      <c r="O300" s="73"/>
      <c r="P300" s="187">
        <f>O300*H300</f>
        <v>0</v>
      </c>
      <c r="Q300" s="187">
        <v>0.050999999999999997</v>
      </c>
      <c r="R300" s="187">
        <f>Q300*H300</f>
        <v>0.050999999999999997</v>
      </c>
      <c r="S300" s="187">
        <v>0</v>
      </c>
      <c r="T300" s="188">
        <f>S300*H300</f>
        <v>0</v>
      </c>
      <c r="AR300" s="189" t="s">
        <v>199</v>
      </c>
      <c r="AT300" s="189" t="s">
        <v>223</v>
      </c>
      <c r="AU300" s="189" t="s">
        <v>83</v>
      </c>
      <c r="AY300" s="18" t="s">
        <v>149</v>
      </c>
      <c r="BE300" s="190">
        <f>IF(N300="základní",J300,0)</f>
        <v>0</v>
      </c>
      <c r="BF300" s="190">
        <f>IF(N300="snížená",J300,0)</f>
        <v>0</v>
      </c>
      <c r="BG300" s="190">
        <f>IF(N300="zákl. přenesená",J300,0)</f>
        <v>0</v>
      </c>
      <c r="BH300" s="190">
        <f>IF(N300="sníž. přenesená",J300,0)</f>
        <v>0</v>
      </c>
      <c r="BI300" s="190">
        <f>IF(N300="nulová",J300,0)</f>
        <v>0</v>
      </c>
      <c r="BJ300" s="18" t="s">
        <v>81</v>
      </c>
      <c r="BK300" s="190">
        <f>ROUND(I300*H300,2)</f>
        <v>0</v>
      </c>
      <c r="BL300" s="18" t="s">
        <v>156</v>
      </c>
      <c r="BM300" s="189" t="s">
        <v>1012</v>
      </c>
    </row>
    <row r="301" s="12" customFormat="1">
      <c r="B301" s="194"/>
      <c r="D301" s="191" t="s">
        <v>160</v>
      </c>
      <c r="E301" s="195" t="s">
        <v>1</v>
      </c>
      <c r="F301" s="196" t="s">
        <v>692</v>
      </c>
      <c r="H301" s="197">
        <v>1</v>
      </c>
      <c r="I301" s="198"/>
      <c r="L301" s="194"/>
      <c r="M301" s="199"/>
      <c r="N301" s="200"/>
      <c r="O301" s="200"/>
      <c r="P301" s="200"/>
      <c r="Q301" s="200"/>
      <c r="R301" s="200"/>
      <c r="S301" s="200"/>
      <c r="T301" s="201"/>
      <c r="AT301" s="195" t="s">
        <v>160</v>
      </c>
      <c r="AU301" s="195" t="s">
        <v>83</v>
      </c>
      <c r="AV301" s="12" t="s">
        <v>83</v>
      </c>
      <c r="AW301" s="12" t="s">
        <v>30</v>
      </c>
      <c r="AX301" s="12" t="s">
        <v>81</v>
      </c>
      <c r="AY301" s="195" t="s">
        <v>149</v>
      </c>
    </row>
    <row r="302" s="1" customFormat="1" ht="24" customHeight="1">
      <c r="B302" s="177"/>
      <c r="C302" s="211" t="s">
        <v>379</v>
      </c>
      <c r="D302" s="211" t="s">
        <v>223</v>
      </c>
      <c r="E302" s="212" t="s">
        <v>696</v>
      </c>
      <c r="F302" s="213" t="s">
        <v>697</v>
      </c>
      <c r="G302" s="214" t="s">
        <v>334</v>
      </c>
      <c r="H302" s="215">
        <v>5</v>
      </c>
      <c r="I302" s="216"/>
      <c r="J302" s="217">
        <f>ROUND(I302*H302,2)</f>
        <v>0</v>
      </c>
      <c r="K302" s="213" t="s">
        <v>531</v>
      </c>
      <c r="L302" s="218"/>
      <c r="M302" s="219" t="s">
        <v>1</v>
      </c>
      <c r="N302" s="220" t="s">
        <v>38</v>
      </c>
      <c r="O302" s="73"/>
      <c r="P302" s="187">
        <f>O302*H302</f>
        <v>0</v>
      </c>
      <c r="Q302" s="187">
        <v>0.068000000000000005</v>
      </c>
      <c r="R302" s="187">
        <f>Q302*H302</f>
        <v>0.34000000000000002</v>
      </c>
      <c r="S302" s="187">
        <v>0</v>
      </c>
      <c r="T302" s="188">
        <f>S302*H302</f>
        <v>0</v>
      </c>
      <c r="AR302" s="189" t="s">
        <v>199</v>
      </c>
      <c r="AT302" s="189" t="s">
        <v>223</v>
      </c>
      <c r="AU302" s="189" t="s">
        <v>83</v>
      </c>
      <c r="AY302" s="18" t="s">
        <v>149</v>
      </c>
      <c r="BE302" s="190">
        <f>IF(N302="základní",J302,0)</f>
        <v>0</v>
      </c>
      <c r="BF302" s="190">
        <f>IF(N302="snížená",J302,0)</f>
        <v>0</v>
      </c>
      <c r="BG302" s="190">
        <f>IF(N302="zákl. přenesená",J302,0)</f>
        <v>0</v>
      </c>
      <c r="BH302" s="190">
        <f>IF(N302="sníž. přenesená",J302,0)</f>
        <v>0</v>
      </c>
      <c r="BI302" s="190">
        <f>IF(N302="nulová",J302,0)</f>
        <v>0</v>
      </c>
      <c r="BJ302" s="18" t="s">
        <v>81</v>
      </c>
      <c r="BK302" s="190">
        <f>ROUND(I302*H302,2)</f>
        <v>0</v>
      </c>
      <c r="BL302" s="18" t="s">
        <v>156</v>
      </c>
      <c r="BM302" s="189" t="s">
        <v>1013</v>
      </c>
    </row>
    <row r="303" s="12" customFormat="1">
      <c r="B303" s="194"/>
      <c r="D303" s="191" t="s">
        <v>160</v>
      </c>
      <c r="E303" s="195" t="s">
        <v>1</v>
      </c>
      <c r="F303" s="196" t="s">
        <v>1014</v>
      </c>
      <c r="H303" s="197">
        <v>5</v>
      </c>
      <c r="I303" s="198"/>
      <c r="L303" s="194"/>
      <c r="M303" s="199"/>
      <c r="N303" s="200"/>
      <c r="O303" s="200"/>
      <c r="P303" s="200"/>
      <c r="Q303" s="200"/>
      <c r="R303" s="200"/>
      <c r="S303" s="200"/>
      <c r="T303" s="201"/>
      <c r="AT303" s="195" t="s">
        <v>160</v>
      </c>
      <c r="AU303" s="195" t="s">
        <v>83</v>
      </c>
      <c r="AV303" s="12" t="s">
        <v>83</v>
      </c>
      <c r="AW303" s="12" t="s">
        <v>30</v>
      </c>
      <c r="AX303" s="12" t="s">
        <v>81</v>
      </c>
      <c r="AY303" s="195" t="s">
        <v>149</v>
      </c>
    </row>
    <row r="304" s="1" customFormat="1" ht="24" customHeight="1">
      <c r="B304" s="177"/>
      <c r="C304" s="178" t="s">
        <v>384</v>
      </c>
      <c r="D304" s="178" t="s">
        <v>151</v>
      </c>
      <c r="E304" s="179" t="s">
        <v>700</v>
      </c>
      <c r="F304" s="180" t="s">
        <v>701</v>
      </c>
      <c r="G304" s="181" t="s">
        <v>334</v>
      </c>
      <c r="H304" s="182">
        <v>1</v>
      </c>
      <c r="I304" s="183"/>
      <c r="J304" s="184">
        <f>ROUND(I304*H304,2)</f>
        <v>0</v>
      </c>
      <c r="K304" s="180" t="s">
        <v>531</v>
      </c>
      <c r="L304" s="37"/>
      <c r="M304" s="185" t="s">
        <v>1</v>
      </c>
      <c r="N304" s="186" t="s">
        <v>38</v>
      </c>
      <c r="O304" s="73"/>
      <c r="P304" s="187">
        <f>O304*H304</f>
        <v>0</v>
      </c>
      <c r="Q304" s="187">
        <v>0.0066</v>
      </c>
      <c r="R304" s="187">
        <f>Q304*H304</f>
        <v>0.0066</v>
      </c>
      <c r="S304" s="187">
        <v>0</v>
      </c>
      <c r="T304" s="188">
        <f>S304*H304</f>
        <v>0</v>
      </c>
      <c r="AR304" s="189" t="s">
        <v>156</v>
      </c>
      <c r="AT304" s="189" t="s">
        <v>151</v>
      </c>
      <c r="AU304" s="189" t="s">
        <v>83</v>
      </c>
      <c r="AY304" s="18" t="s">
        <v>149</v>
      </c>
      <c r="BE304" s="190">
        <f>IF(N304="základní",J304,0)</f>
        <v>0</v>
      </c>
      <c r="BF304" s="190">
        <f>IF(N304="snížená",J304,0)</f>
        <v>0</v>
      </c>
      <c r="BG304" s="190">
        <f>IF(N304="zákl. přenesená",J304,0)</f>
        <v>0</v>
      </c>
      <c r="BH304" s="190">
        <f>IF(N304="sníž. přenesená",J304,0)</f>
        <v>0</v>
      </c>
      <c r="BI304" s="190">
        <f>IF(N304="nulová",J304,0)</f>
        <v>0</v>
      </c>
      <c r="BJ304" s="18" t="s">
        <v>81</v>
      </c>
      <c r="BK304" s="190">
        <f>ROUND(I304*H304,2)</f>
        <v>0</v>
      </c>
      <c r="BL304" s="18" t="s">
        <v>156</v>
      </c>
      <c r="BM304" s="189" t="s">
        <v>1015</v>
      </c>
    </row>
    <row r="305" s="12" customFormat="1">
      <c r="B305" s="194"/>
      <c r="D305" s="191" t="s">
        <v>160</v>
      </c>
      <c r="E305" s="195" t="s">
        <v>1</v>
      </c>
      <c r="F305" s="196" t="s">
        <v>692</v>
      </c>
      <c r="H305" s="197">
        <v>1</v>
      </c>
      <c r="I305" s="198"/>
      <c r="L305" s="194"/>
      <c r="M305" s="199"/>
      <c r="N305" s="200"/>
      <c r="O305" s="200"/>
      <c r="P305" s="200"/>
      <c r="Q305" s="200"/>
      <c r="R305" s="200"/>
      <c r="S305" s="200"/>
      <c r="T305" s="201"/>
      <c r="AT305" s="195" t="s">
        <v>160</v>
      </c>
      <c r="AU305" s="195" t="s">
        <v>83</v>
      </c>
      <c r="AV305" s="12" t="s">
        <v>83</v>
      </c>
      <c r="AW305" s="12" t="s">
        <v>30</v>
      </c>
      <c r="AX305" s="12" t="s">
        <v>81</v>
      </c>
      <c r="AY305" s="195" t="s">
        <v>149</v>
      </c>
    </row>
    <row r="306" s="1" customFormat="1" ht="24" customHeight="1">
      <c r="B306" s="177"/>
      <c r="C306" s="211" t="s">
        <v>390</v>
      </c>
      <c r="D306" s="211" t="s">
        <v>223</v>
      </c>
      <c r="E306" s="212" t="s">
        <v>704</v>
      </c>
      <c r="F306" s="213" t="s">
        <v>705</v>
      </c>
      <c r="G306" s="214" t="s">
        <v>334</v>
      </c>
      <c r="H306" s="215">
        <v>1</v>
      </c>
      <c r="I306" s="216"/>
      <c r="J306" s="217">
        <f>ROUND(I306*H306,2)</f>
        <v>0</v>
      </c>
      <c r="K306" s="213" t="s">
        <v>531</v>
      </c>
      <c r="L306" s="218"/>
      <c r="M306" s="219" t="s">
        <v>1</v>
      </c>
      <c r="N306" s="220" t="s">
        <v>38</v>
      </c>
      <c r="O306" s="73"/>
      <c r="P306" s="187">
        <f>O306*H306</f>
        <v>0</v>
      </c>
      <c r="Q306" s="187">
        <v>0.081000000000000003</v>
      </c>
      <c r="R306" s="187">
        <f>Q306*H306</f>
        <v>0.081000000000000003</v>
      </c>
      <c r="S306" s="187">
        <v>0</v>
      </c>
      <c r="T306" s="188">
        <f>S306*H306</f>
        <v>0</v>
      </c>
      <c r="AR306" s="189" t="s">
        <v>199</v>
      </c>
      <c r="AT306" s="189" t="s">
        <v>223</v>
      </c>
      <c r="AU306" s="189" t="s">
        <v>83</v>
      </c>
      <c r="AY306" s="18" t="s">
        <v>149</v>
      </c>
      <c r="BE306" s="190">
        <f>IF(N306="základní",J306,0)</f>
        <v>0</v>
      </c>
      <c r="BF306" s="190">
        <f>IF(N306="snížená",J306,0)</f>
        <v>0</v>
      </c>
      <c r="BG306" s="190">
        <f>IF(N306="zákl. přenesená",J306,0)</f>
        <v>0</v>
      </c>
      <c r="BH306" s="190">
        <f>IF(N306="sníž. přenesená",J306,0)</f>
        <v>0</v>
      </c>
      <c r="BI306" s="190">
        <f>IF(N306="nulová",J306,0)</f>
        <v>0</v>
      </c>
      <c r="BJ306" s="18" t="s">
        <v>81</v>
      </c>
      <c r="BK306" s="190">
        <f>ROUND(I306*H306,2)</f>
        <v>0</v>
      </c>
      <c r="BL306" s="18" t="s">
        <v>156</v>
      </c>
      <c r="BM306" s="189" t="s">
        <v>1016</v>
      </c>
    </row>
    <row r="307" s="12" customFormat="1">
      <c r="B307" s="194"/>
      <c r="D307" s="191" t="s">
        <v>160</v>
      </c>
      <c r="E307" s="195" t="s">
        <v>1</v>
      </c>
      <c r="F307" s="196" t="s">
        <v>692</v>
      </c>
      <c r="H307" s="197">
        <v>1</v>
      </c>
      <c r="I307" s="198"/>
      <c r="L307" s="194"/>
      <c r="M307" s="199"/>
      <c r="N307" s="200"/>
      <c r="O307" s="200"/>
      <c r="P307" s="200"/>
      <c r="Q307" s="200"/>
      <c r="R307" s="200"/>
      <c r="S307" s="200"/>
      <c r="T307" s="201"/>
      <c r="AT307" s="195" t="s">
        <v>160</v>
      </c>
      <c r="AU307" s="195" t="s">
        <v>83</v>
      </c>
      <c r="AV307" s="12" t="s">
        <v>83</v>
      </c>
      <c r="AW307" s="12" t="s">
        <v>30</v>
      </c>
      <c r="AX307" s="12" t="s">
        <v>81</v>
      </c>
      <c r="AY307" s="195" t="s">
        <v>149</v>
      </c>
    </row>
    <row r="308" s="1" customFormat="1" ht="36" customHeight="1">
      <c r="B308" s="177"/>
      <c r="C308" s="178" t="s">
        <v>396</v>
      </c>
      <c r="D308" s="178" t="s">
        <v>151</v>
      </c>
      <c r="E308" s="179" t="s">
        <v>1017</v>
      </c>
      <c r="F308" s="180" t="s">
        <v>1018</v>
      </c>
      <c r="G308" s="181" t="s">
        <v>174</v>
      </c>
      <c r="H308" s="182">
        <v>0.432</v>
      </c>
      <c r="I308" s="183"/>
      <c r="J308" s="184">
        <f>ROUND(I308*H308,2)</f>
        <v>0</v>
      </c>
      <c r="K308" s="180" t="s">
        <v>531</v>
      </c>
      <c r="L308" s="37"/>
      <c r="M308" s="185" t="s">
        <v>1</v>
      </c>
      <c r="N308" s="186" t="s">
        <v>38</v>
      </c>
      <c r="O308" s="73"/>
      <c r="P308" s="187">
        <f>O308*H308</f>
        <v>0</v>
      </c>
      <c r="Q308" s="187">
        <v>0</v>
      </c>
      <c r="R308" s="187">
        <f>Q308*H308</f>
        <v>0</v>
      </c>
      <c r="S308" s="187">
        <v>0</v>
      </c>
      <c r="T308" s="188">
        <f>S308*H308</f>
        <v>0</v>
      </c>
      <c r="AR308" s="189" t="s">
        <v>156</v>
      </c>
      <c r="AT308" s="189" t="s">
        <v>151</v>
      </c>
      <c r="AU308" s="189" t="s">
        <v>83</v>
      </c>
      <c r="AY308" s="18" t="s">
        <v>149</v>
      </c>
      <c r="BE308" s="190">
        <f>IF(N308="základní",J308,0)</f>
        <v>0</v>
      </c>
      <c r="BF308" s="190">
        <f>IF(N308="snížená",J308,0)</f>
        <v>0</v>
      </c>
      <c r="BG308" s="190">
        <f>IF(N308="zákl. přenesená",J308,0)</f>
        <v>0</v>
      </c>
      <c r="BH308" s="190">
        <f>IF(N308="sníž. přenesená",J308,0)</f>
        <v>0</v>
      </c>
      <c r="BI308" s="190">
        <f>IF(N308="nulová",J308,0)</f>
        <v>0</v>
      </c>
      <c r="BJ308" s="18" t="s">
        <v>81</v>
      </c>
      <c r="BK308" s="190">
        <f>ROUND(I308*H308,2)</f>
        <v>0</v>
      </c>
      <c r="BL308" s="18" t="s">
        <v>156</v>
      </c>
      <c r="BM308" s="189" t="s">
        <v>1019</v>
      </c>
    </row>
    <row r="309" s="12" customFormat="1">
      <c r="B309" s="194"/>
      <c r="D309" s="191" t="s">
        <v>160</v>
      </c>
      <c r="E309" s="195" t="s">
        <v>1</v>
      </c>
      <c r="F309" s="196" t="s">
        <v>1020</v>
      </c>
      <c r="H309" s="197">
        <v>0.432</v>
      </c>
      <c r="I309" s="198"/>
      <c r="L309" s="194"/>
      <c r="M309" s="199"/>
      <c r="N309" s="200"/>
      <c r="O309" s="200"/>
      <c r="P309" s="200"/>
      <c r="Q309" s="200"/>
      <c r="R309" s="200"/>
      <c r="S309" s="200"/>
      <c r="T309" s="201"/>
      <c r="AT309" s="195" t="s">
        <v>160</v>
      </c>
      <c r="AU309" s="195" t="s">
        <v>83</v>
      </c>
      <c r="AV309" s="12" t="s">
        <v>83</v>
      </c>
      <c r="AW309" s="12" t="s">
        <v>30</v>
      </c>
      <c r="AX309" s="12" t="s">
        <v>81</v>
      </c>
      <c r="AY309" s="195" t="s">
        <v>149</v>
      </c>
    </row>
    <row r="310" s="1" customFormat="1" ht="36" customHeight="1">
      <c r="B310" s="177"/>
      <c r="C310" s="178" t="s">
        <v>401</v>
      </c>
      <c r="D310" s="178" t="s">
        <v>151</v>
      </c>
      <c r="E310" s="179" t="s">
        <v>1021</v>
      </c>
      <c r="F310" s="180" t="s">
        <v>1022</v>
      </c>
      <c r="G310" s="181" t="s">
        <v>154</v>
      </c>
      <c r="H310" s="182">
        <v>1.2</v>
      </c>
      <c r="I310" s="183"/>
      <c r="J310" s="184">
        <f>ROUND(I310*H310,2)</f>
        <v>0</v>
      </c>
      <c r="K310" s="180" t="s">
        <v>531</v>
      </c>
      <c r="L310" s="37"/>
      <c r="M310" s="185" t="s">
        <v>1</v>
      </c>
      <c r="N310" s="186" t="s">
        <v>38</v>
      </c>
      <c r="O310" s="73"/>
      <c r="P310" s="187">
        <f>O310*H310</f>
        <v>0</v>
      </c>
      <c r="Q310" s="187">
        <v>0.0063200000000000001</v>
      </c>
      <c r="R310" s="187">
        <f>Q310*H310</f>
        <v>0.0075839999999999996</v>
      </c>
      <c r="S310" s="187">
        <v>0</v>
      </c>
      <c r="T310" s="188">
        <f>S310*H310</f>
        <v>0</v>
      </c>
      <c r="AR310" s="189" t="s">
        <v>156</v>
      </c>
      <c r="AT310" s="189" t="s">
        <v>151</v>
      </c>
      <c r="AU310" s="189" t="s">
        <v>83</v>
      </c>
      <c r="AY310" s="18" t="s">
        <v>149</v>
      </c>
      <c r="BE310" s="190">
        <f>IF(N310="základní",J310,0)</f>
        <v>0</v>
      </c>
      <c r="BF310" s="190">
        <f>IF(N310="snížená",J310,0)</f>
        <v>0</v>
      </c>
      <c r="BG310" s="190">
        <f>IF(N310="zákl. přenesená",J310,0)</f>
        <v>0</v>
      </c>
      <c r="BH310" s="190">
        <f>IF(N310="sníž. přenesená",J310,0)</f>
        <v>0</v>
      </c>
      <c r="BI310" s="190">
        <f>IF(N310="nulová",J310,0)</f>
        <v>0</v>
      </c>
      <c r="BJ310" s="18" t="s">
        <v>81</v>
      </c>
      <c r="BK310" s="190">
        <f>ROUND(I310*H310,2)</f>
        <v>0</v>
      </c>
      <c r="BL310" s="18" t="s">
        <v>156</v>
      </c>
      <c r="BM310" s="189" t="s">
        <v>1023</v>
      </c>
    </row>
    <row r="311" s="12" customFormat="1">
      <c r="B311" s="194"/>
      <c r="D311" s="191" t="s">
        <v>160</v>
      </c>
      <c r="E311" s="195" t="s">
        <v>1</v>
      </c>
      <c r="F311" s="196" t="s">
        <v>1024</v>
      </c>
      <c r="H311" s="197">
        <v>1.2</v>
      </c>
      <c r="I311" s="198"/>
      <c r="L311" s="194"/>
      <c r="M311" s="199"/>
      <c r="N311" s="200"/>
      <c r="O311" s="200"/>
      <c r="P311" s="200"/>
      <c r="Q311" s="200"/>
      <c r="R311" s="200"/>
      <c r="S311" s="200"/>
      <c r="T311" s="201"/>
      <c r="AT311" s="195" t="s">
        <v>160</v>
      </c>
      <c r="AU311" s="195" t="s">
        <v>83</v>
      </c>
      <c r="AV311" s="12" t="s">
        <v>83</v>
      </c>
      <c r="AW311" s="12" t="s">
        <v>30</v>
      </c>
      <c r="AX311" s="12" t="s">
        <v>81</v>
      </c>
      <c r="AY311" s="195" t="s">
        <v>149</v>
      </c>
    </row>
    <row r="312" s="11" customFormat="1" ht="22.8" customHeight="1">
      <c r="B312" s="164"/>
      <c r="D312" s="165" t="s">
        <v>72</v>
      </c>
      <c r="E312" s="175" t="s">
        <v>178</v>
      </c>
      <c r="F312" s="175" t="s">
        <v>292</v>
      </c>
      <c r="I312" s="167"/>
      <c r="J312" s="176">
        <f>BK312</f>
        <v>0</v>
      </c>
      <c r="L312" s="164"/>
      <c r="M312" s="169"/>
      <c r="N312" s="170"/>
      <c r="O312" s="170"/>
      <c r="P312" s="171">
        <f>SUM(P313:P334)</f>
        <v>0</v>
      </c>
      <c r="Q312" s="170"/>
      <c r="R312" s="171">
        <f>SUM(R313:R334)</f>
        <v>0</v>
      </c>
      <c r="S312" s="170"/>
      <c r="T312" s="172">
        <f>SUM(T313:T334)</f>
        <v>0</v>
      </c>
      <c r="AR312" s="165" t="s">
        <v>81</v>
      </c>
      <c r="AT312" s="173" t="s">
        <v>72</v>
      </c>
      <c r="AU312" s="173" t="s">
        <v>81</v>
      </c>
      <c r="AY312" s="165" t="s">
        <v>149</v>
      </c>
      <c r="BK312" s="174">
        <f>SUM(BK313:BK334)</f>
        <v>0</v>
      </c>
    </row>
    <row r="313" s="1" customFormat="1" ht="24" customHeight="1">
      <c r="B313" s="177"/>
      <c r="C313" s="178" t="s">
        <v>406</v>
      </c>
      <c r="D313" s="178" t="s">
        <v>151</v>
      </c>
      <c r="E313" s="179" t="s">
        <v>294</v>
      </c>
      <c r="F313" s="180" t="s">
        <v>295</v>
      </c>
      <c r="G313" s="181" t="s">
        <v>154</v>
      </c>
      <c r="H313" s="182">
        <v>195</v>
      </c>
      <c r="I313" s="183"/>
      <c r="J313" s="184">
        <f>ROUND(I313*H313,2)</f>
        <v>0</v>
      </c>
      <c r="K313" s="180" t="s">
        <v>531</v>
      </c>
      <c r="L313" s="37"/>
      <c r="M313" s="185" t="s">
        <v>1</v>
      </c>
      <c r="N313" s="186" t="s">
        <v>38</v>
      </c>
      <c r="O313" s="73"/>
      <c r="P313" s="187">
        <f>O313*H313</f>
        <v>0</v>
      </c>
      <c r="Q313" s="187">
        <v>0</v>
      </c>
      <c r="R313" s="187">
        <f>Q313*H313</f>
        <v>0</v>
      </c>
      <c r="S313" s="187">
        <v>0</v>
      </c>
      <c r="T313" s="188">
        <f>S313*H313</f>
        <v>0</v>
      </c>
      <c r="AR313" s="189" t="s">
        <v>156</v>
      </c>
      <c r="AT313" s="189" t="s">
        <v>151</v>
      </c>
      <c r="AU313" s="189" t="s">
        <v>83</v>
      </c>
      <c r="AY313" s="18" t="s">
        <v>149</v>
      </c>
      <c r="BE313" s="190">
        <f>IF(N313="základní",J313,0)</f>
        <v>0</v>
      </c>
      <c r="BF313" s="190">
        <f>IF(N313="snížená",J313,0)</f>
        <v>0</v>
      </c>
      <c r="BG313" s="190">
        <f>IF(N313="zákl. přenesená",J313,0)</f>
        <v>0</v>
      </c>
      <c r="BH313" s="190">
        <f>IF(N313="sníž. přenesená",J313,0)</f>
        <v>0</v>
      </c>
      <c r="BI313" s="190">
        <f>IF(N313="nulová",J313,0)</f>
        <v>0</v>
      </c>
      <c r="BJ313" s="18" t="s">
        <v>81</v>
      </c>
      <c r="BK313" s="190">
        <f>ROUND(I313*H313,2)</f>
        <v>0</v>
      </c>
      <c r="BL313" s="18" t="s">
        <v>156</v>
      </c>
      <c r="BM313" s="189" t="s">
        <v>1025</v>
      </c>
    </row>
    <row r="314" s="12" customFormat="1">
      <c r="B314" s="194"/>
      <c r="D314" s="191" t="s">
        <v>160</v>
      </c>
      <c r="E314" s="195" t="s">
        <v>1</v>
      </c>
      <c r="F314" s="196" t="s">
        <v>1026</v>
      </c>
      <c r="H314" s="197">
        <v>195</v>
      </c>
      <c r="I314" s="198"/>
      <c r="L314" s="194"/>
      <c r="M314" s="199"/>
      <c r="N314" s="200"/>
      <c r="O314" s="200"/>
      <c r="P314" s="200"/>
      <c r="Q314" s="200"/>
      <c r="R314" s="200"/>
      <c r="S314" s="200"/>
      <c r="T314" s="201"/>
      <c r="AT314" s="195" t="s">
        <v>160</v>
      </c>
      <c r="AU314" s="195" t="s">
        <v>83</v>
      </c>
      <c r="AV314" s="12" t="s">
        <v>83</v>
      </c>
      <c r="AW314" s="12" t="s">
        <v>30</v>
      </c>
      <c r="AX314" s="12" t="s">
        <v>81</v>
      </c>
      <c r="AY314" s="195" t="s">
        <v>149</v>
      </c>
    </row>
    <row r="315" s="1" customFormat="1" ht="36" customHeight="1">
      <c r="B315" s="177"/>
      <c r="C315" s="178" t="s">
        <v>411</v>
      </c>
      <c r="D315" s="178" t="s">
        <v>151</v>
      </c>
      <c r="E315" s="179" t="s">
        <v>298</v>
      </c>
      <c r="F315" s="180" t="s">
        <v>299</v>
      </c>
      <c r="G315" s="181" t="s">
        <v>154</v>
      </c>
      <c r="H315" s="182">
        <v>195</v>
      </c>
      <c r="I315" s="183"/>
      <c r="J315" s="184">
        <f>ROUND(I315*H315,2)</f>
        <v>0</v>
      </c>
      <c r="K315" s="180" t="s">
        <v>531</v>
      </c>
      <c r="L315" s="37"/>
      <c r="M315" s="185" t="s">
        <v>1</v>
      </c>
      <c r="N315" s="186" t="s">
        <v>38</v>
      </c>
      <c r="O315" s="73"/>
      <c r="P315" s="187">
        <f>O315*H315</f>
        <v>0</v>
      </c>
      <c r="Q315" s="187">
        <v>0</v>
      </c>
      <c r="R315" s="187">
        <f>Q315*H315</f>
        <v>0</v>
      </c>
      <c r="S315" s="187">
        <v>0</v>
      </c>
      <c r="T315" s="188">
        <f>S315*H315</f>
        <v>0</v>
      </c>
      <c r="AR315" s="189" t="s">
        <v>156</v>
      </c>
      <c r="AT315" s="189" t="s">
        <v>151</v>
      </c>
      <c r="AU315" s="189" t="s">
        <v>83</v>
      </c>
      <c r="AY315" s="18" t="s">
        <v>149</v>
      </c>
      <c r="BE315" s="190">
        <f>IF(N315="základní",J315,0)</f>
        <v>0</v>
      </c>
      <c r="BF315" s="190">
        <f>IF(N315="snížená",J315,0)</f>
        <v>0</v>
      </c>
      <c r="BG315" s="190">
        <f>IF(N315="zákl. přenesená",J315,0)</f>
        <v>0</v>
      </c>
      <c r="BH315" s="190">
        <f>IF(N315="sníž. přenesená",J315,0)</f>
        <v>0</v>
      </c>
      <c r="BI315" s="190">
        <f>IF(N315="nulová",J315,0)</f>
        <v>0</v>
      </c>
      <c r="BJ315" s="18" t="s">
        <v>81</v>
      </c>
      <c r="BK315" s="190">
        <f>ROUND(I315*H315,2)</f>
        <v>0</v>
      </c>
      <c r="BL315" s="18" t="s">
        <v>156</v>
      </c>
      <c r="BM315" s="189" t="s">
        <v>1027</v>
      </c>
    </row>
    <row r="316" s="12" customFormat="1">
      <c r="B316" s="194"/>
      <c r="D316" s="191" t="s">
        <v>160</v>
      </c>
      <c r="E316" s="195" t="s">
        <v>1</v>
      </c>
      <c r="F316" s="196" t="s">
        <v>1026</v>
      </c>
      <c r="H316" s="197">
        <v>195</v>
      </c>
      <c r="I316" s="198"/>
      <c r="L316" s="194"/>
      <c r="M316" s="199"/>
      <c r="N316" s="200"/>
      <c r="O316" s="200"/>
      <c r="P316" s="200"/>
      <c r="Q316" s="200"/>
      <c r="R316" s="200"/>
      <c r="S316" s="200"/>
      <c r="T316" s="201"/>
      <c r="AT316" s="195" t="s">
        <v>160</v>
      </c>
      <c r="AU316" s="195" t="s">
        <v>83</v>
      </c>
      <c r="AV316" s="12" t="s">
        <v>83</v>
      </c>
      <c r="AW316" s="12" t="s">
        <v>30</v>
      </c>
      <c r="AX316" s="12" t="s">
        <v>81</v>
      </c>
      <c r="AY316" s="195" t="s">
        <v>149</v>
      </c>
    </row>
    <row r="317" s="1" customFormat="1" ht="36" customHeight="1">
      <c r="B317" s="177"/>
      <c r="C317" s="178" t="s">
        <v>417</v>
      </c>
      <c r="D317" s="178" t="s">
        <v>151</v>
      </c>
      <c r="E317" s="179" t="s">
        <v>1028</v>
      </c>
      <c r="F317" s="180" t="s">
        <v>1029</v>
      </c>
      <c r="G317" s="181" t="s">
        <v>154</v>
      </c>
      <c r="H317" s="182">
        <v>194.40000000000001</v>
      </c>
      <c r="I317" s="183"/>
      <c r="J317" s="184">
        <f>ROUND(I317*H317,2)</f>
        <v>0</v>
      </c>
      <c r="K317" s="180" t="s">
        <v>531</v>
      </c>
      <c r="L317" s="37"/>
      <c r="M317" s="185" t="s">
        <v>1</v>
      </c>
      <c r="N317" s="186" t="s">
        <v>38</v>
      </c>
      <c r="O317" s="73"/>
      <c r="P317" s="187">
        <f>O317*H317</f>
        <v>0</v>
      </c>
      <c r="Q317" s="187">
        <v>0</v>
      </c>
      <c r="R317" s="187">
        <f>Q317*H317</f>
        <v>0</v>
      </c>
      <c r="S317" s="187">
        <v>0</v>
      </c>
      <c r="T317" s="188">
        <f>S317*H317</f>
        <v>0</v>
      </c>
      <c r="AR317" s="189" t="s">
        <v>156</v>
      </c>
      <c r="AT317" s="189" t="s">
        <v>151</v>
      </c>
      <c r="AU317" s="189" t="s">
        <v>83</v>
      </c>
      <c r="AY317" s="18" t="s">
        <v>149</v>
      </c>
      <c r="BE317" s="190">
        <f>IF(N317="základní",J317,0)</f>
        <v>0</v>
      </c>
      <c r="BF317" s="190">
        <f>IF(N317="snížená",J317,0)</f>
        <v>0</v>
      </c>
      <c r="BG317" s="190">
        <f>IF(N317="zákl. přenesená",J317,0)</f>
        <v>0</v>
      </c>
      <c r="BH317" s="190">
        <f>IF(N317="sníž. přenesená",J317,0)</f>
        <v>0</v>
      </c>
      <c r="BI317" s="190">
        <f>IF(N317="nulová",J317,0)</f>
        <v>0</v>
      </c>
      <c r="BJ317" s="18" t="s">
        <v>81</v>
      </c>
      <c r="BK317" s="190">
        <f>ROUND(I317*H317,2)</f>
        <v>0</v>
      </c>
      <c r="BL317" s="18" t="s">
        <v>156</v>
      </c>
      <c r="BM317" s="189" t="s">
        <v>1030</v>
      </c>
    </row>
    <row r="318" s="12" customFormat="1">
      <c r="B318" s="194"/>
      <c r="D318" s="191" t="s">
        <v>160</v>
      </c>
      <c r="E318" s="195" t="s">
        <v>1</v>
      </c>
      <c r="F318" s="196" t="s">
        <v>877</v>
      </c>
      <c r="H318" s="197">
        <v>194.40000000000001</v>
      </c>
      <c r="I318" s="198"/>
      <c r="L318" s="194"/>
      <c r="M318" s="199"/>
      <c r="N318" s="200"/>
      <c r="O318" s="200"/>
      <c r="P318" s="200"/>
      <c r="Q318" s="200"/>
      <c r="R318" s="200"/>
      <c r="S318" s="200"/>
      <c r="T318" s="201"/>
      <c r="AT318" s="195" t="s">
        <v>160</v>
      </c>
      <c r="AU318" s="195" t="s">
        <v>83</v>
      </c>
      <c r="AV318" s="12" t="s">
        <v>83</v>
      </c>
      <c r="AW318" s="12" t="s">
        <v>30</v>
      </c>
      <c r="AX318" s="12" t="s">
        <v>81</v>
      </c>
      <c r="AY318" s="195" t="s">
        <v>149</v>
      </c>
    </row>
    <row r="319" s="1" customFormat="1" ht="36" customHeight="1">
      <c r="B319" s="177"/>
      <c r="C319" s="178" t="s">
        <v>422</v>
      </c>
      <c r="D319" s="178" t="s">
        <v>151</v>
      </c>
      <c r="E319" s="179" t="s">
        <v>711</v>
      </c>
      <c r="F319" s="180" t="s">
        <v>712</v>
      </c>
      <c r="G319" s="181" t="s">
        <v>154</v>
      </c>
      <c r="H319" s="182">
        <v>195</v>
      </c>
      <c r="I319" s="183"/>
      <c r="J319" s="184">
        <f>ROUND(I319*H319,2)</f>
        <v>0</v>
      </c>
      <c r="K319" s="180" t="s">
        <v>531</v>
      </c>
      <c r="L319" s="37"/>
      <c r="M319" s="185" t="s">
        <v>1</v>
      </c>
      <c r="N319" s="186" t="s">
        <v>38</v>
      </c>
      <c r="O319" s="73"/>
      <c r="P319" s="187">
        <f>O319*H319</f>
        <v>0</v>
      </c>
      <c r="Q319" s="187">
        <v>0</v>
      </c>
      <c r="R319" s="187">
        <f>Q319*H319</f>
        <v>0</v>
      </c>
      <c r="S319" s="187">
        <v>0</v>
      </c>
      <c r="T319" s="188">
        <f>S319*H319</f>
        <v>0</v>
      </c>
      <c r="AR319" s="189" t="s">
        <v>156</v>
      </c>
      <c r="AT319" s="189" t="s">
        <v>151</v>
      </c>
      <c r="AU319" s="189" t="s">
        <v>83</v>
      </c>
      <c r="AY319" s="18" t="s">
        <v>149</v>
      </c>
      <c r="BE319" s="190">
        <f>IF(N319="základní",J319,0)</f>
        <v>0</v>
      </c>
      <c r="BF319" s="190">
        <f>IF(N319="snížená",J319,0)</f>
        <v>0</v>
      </c>
      <c r="BG319" s="190">
        <f>IF(N319="zákl. přenesená",J319,0)</f>
        <v>0</v>
      </c>
      <c r="BH319" s="190">
        <f>IF(N319="sníž. přenesená",J319,0)</f>
        <v>0</v>
      </c>
      <c r="BI319" s="190">
        <f>IF(N319="nulová",J319,0)</f>
        <v>0</v>
      </c>
      <c r="BJ319" s="18" t="s">
        <v>81</v>
      </c>
      <c r="BK319" s="190">
        <f>ROUND(I319*H319,2)</f>
        <v>0</v>
      </c>
      <c r="BL319" s="18" t="s">
        <v>156</v>
      </c>
      <c r="BM319" s="189" t="s">
        <v>1031</v>
      </c>
    </row>
    <row r="320" s="12" customFormat="1">
      <c r="B320" s="194"/>
      <c r="D320" s="191" t="s">
        <v>160</v>
      </c>
      <c r="E320" s="195" t="s">
        <v>1</v>
      </c>
      <c r="F320" s="196" t="s">
        <v>1026</v>
      </c>
      <c r="H320" s="197">
        <v>195</v>
      </c>
      <c r="I320" s="198"/>
      <c r="L320" s="194"/>
      <c r="M320" s="199"/>
      <c r="N320" s="200"/>
      <c r="O320" s="200"/>
      <c r="P320" s="200"/>
      <c r="Q320" s="200"/>
      <c r="R320" s="200"/>
      <c r="S320" s="200"/>
      <c r="T320" s="201"/>
      <c r="AT320" s="195" t="s">
        <v>160</v>
      </c>
      <c r="AU320" s="195" t="s">
        <v>83</v>
      </c>
      <c r="AV320" s="12" t="s">
        <v>83</v>
      </c>
      <c r="AW320" s="12" t="s">
        <v>30</v>
      </c>
      <c r="AX320" s="12" t="s">
        <v>81</v>
      </c>
      <c r="AY320" s="195" t="s">
        <v>149</v>
      </c>
    </row>
    <row r="321" s="1" customFormat="1" ht="24" customHeight="1">
      <c r="B321" s="177"/>
      <c r="C321" s="178" t="s">
        <v>429</v>
      </c>
      <c r="D321" s="178" t="s">
        <v>151</v>
      </c>
      <c r="E321" s="179" t="s">
        <v>714</v>
      </c>
      <c r="F321" s="180" t="s">
        <v>715</v>
      </c>
      <c r="G321" s="181" t="s">
        <v>154</v>
      </c>
      <c r="H321" s="182">
        <v>389.39999999999998</v>
      </c>
      <c r="I321" s="183"/>
      <c r="J321" s="184">
        <f>ROUND(I321*H321,2)</f>
        <v>0</v>
      </c>
      <c r="K321" s="180" t="s">
        <v>1</v>
      </c>
      <c r="L321" s="37"/>
      <c r="M321" s="185" t="s">
        <v>1</v>
      </c>
      <c r="N321" s="186" t="s">
        <v>38</v>
      </c>
      <c r="O321" s="73"/>
      <c r="P321" s="187">
        <f>O321*H321</f>
        <v>0</v>
      </c>
      <c r="Q321" s="187">
        <v>0</v>
      </c>
      <c r="R321" s="187">
        <f>Q321*H321</f>
        <v>0</v>
      </c>
      <c r="S321" s="187">
        <v>0</v>
      </c>
      <c r="T321" s="188">
        <f>S321*H321</f>
        <v>0</v>
      </c>
      <c r="AR321" s="189" t="s">
        <v>156</v>
      </c>
      <c r="AT321" s="189" t="s">
        <v>151</v>
      </c>
      <c r="AU321" s="189" t="s">
        <v>83</v>
      </c>
      <c r="AY321" s="18" t="s">
        <v>149</v>
      </c>
      <c r="BE321" s="190">
        <f>IF(N321="základní",J321,0)</f>
        <v>0</v>
      </c>
      <c r="BF321" s="190">
        <f>IF(N321="snížená",J321,0)</f>
        <v>0</v>
      </c>
      <c r="BG321" s="190">
        <f>IF(N321="zákl. přenesená",J321,0)</f>
        <v>0</v>
      </c>
      <c r="BH321" s="190">
        <f>IF(N321="sníž. přenesená",J321,0)</f>
        <v>0</v>
      </c>
      <c r="BI321" s="190">
        <f>IF(N321="nulová",J321,0)</f>
        <v>0</v>
      </c>
      <c r="BJ321" s="18" t="s">
        <v>81</v>
      </c>
      <c r="BK321" s="190">
        <f>ROUND(I321*H321,2)</f>
        <v>0</v>
      </c>
      <c r="BL321" s="18" t="s">
        <v>156</v>
      </c>
      <c r="BM321" s="189" t="s">
        <v>1032</v>
      </c>
    </row>
    <row r="322" s="12" customFormat="1">
      <c r="B322" s="194"/>
      <c r="D322" s="191" t="s">
        <v>160</v>
      </c>
      <c r="E322" s="195" t="s">
        <v>1</v>
      </c>
      <c r="F322" s="196" t="s">
        <v>1026</v>
      </c>
      <c r="H322" s="197">
        <v>195</v>
      </c>
      <c r="I322" s="198"/>
      <c r="L322" s="194"/>
      <c r="M322" s="199"/>
      <c r="N322" s="200"/>
      <c r="O322" s="200"/>
      <c r="P322" s="200"/>
      <c r="Q322" s="200"/>
      <c r="R322" s="200"/>
      <c r="S322" s="200"/>
      <c r="T322" s="201"/>
      <c r="AT322" s="195" t="s">
        <v>160</v>
      </c>
      <c r="AU322" s="195" t="s">
        <v>83</v>
      </c>
      <c r="AV322" s="12" t="s">
        <v>83</v>
      </c>
      <c r="AW322" s="12" t="s">
        <v>30</v>
      </c>
      <c r="AX322" s="12" t="s">
        <v>73</v>
      </c>
      <c r="AY322" s="195" t="s">
        <v>149</v>
      </c>
    </row>
    <row r="323" s="12" customFormat="1">
      <c r="B323" s="194"/>
      <c r="D323" s="191" t="s">
        <v>160</v>
      </c>
      <c r="E323" s="195" t="s">
        <v>1</v>
      </c>
      <c r="F323" s="196" t="s">
        <v>877</v>
      </c>
      <c r="H323" s="197">
        <v>194.40000000000001</v>
      </c>
      <c r="I323" s="198"/>
      <c r="L323" s="194"/>
      <c r="M323" s="199"/>
      <c r="N323" s="200"/>
      <c r="O323" s="200"/>
      <c r="P323" s="200"/>
      <c r="Q323" s="200"/>
      <c r="R323" s="200"/>
      <c r="S323" s="200"/>
      <c r="T323" s="201"/>
      <c r="AT323" s="195" t="s">
        <v>160</v>
      </c>
      <c r="AU323" s="195" t="s">
        <v>83</v>
      </c>
      <c r="AV323" s="12" t="s">
        <v>83</v>
      </c>
      <c r="AW323" s="12" t="s">
        <v>30</v>
      </c>
      <c r="AX323" s="12" t="s">
        <v>73</v>
      </c>
      <c r="AY323" s="195" t="s">
        <v>149</v>
      </c>
    </row>
    <row r="324" s="13" customFormat="1">
      <c r="B324" s="202"/>
      <c r="D324" s="191" t="s">
        <v>160</v>
      </c>
      <c r="E324" s="203" t="s">
        <v>1</v>
      </c>
      <c r="F324" s="204" t="s">
        <v>187</v>
      </c>
      <c r="H324" s="205">
        <v>389.39999999999998</v>
      </c>
      <c r="I324" s="206"/>
      <c r="L324" s="202"/>
      <c r="M324" s="207"/>
      <c r="N324" s="208"/>
      <c r="O324" s="208"/>
      <c r="P324" s="208"/>
      <c r="Q324" s="208"/>
      <c r="R324" s="208"/>
      <c r="S324" s="208"/>
      <c r="T324" s="209"/>
      <c r="AT324" s="203" t="s">
        <v>160</v>
      </c>
      <c r="AU324" s="203" t="s">
        <v>83</v>
      </c>
      <c r="AV324" s="13" t="s">
        <v>156</v>
      </c>
      <c r="AW324" s="13" t="s">
        <v>30</v>
      </c>
      <c r="AX324" s="13" t="s">
        <v>81</v>
      </c>
      <c r="AY324" s="203" t="s">
        <v>149</v>
      </c>
    </row>
    <row r="325" s="1" customFormat="1" ht="24" customHeight="1">
      <c r="B325" s="177"/>
      <c r="C325" s="178" t="s">
        <v>435</v>
      </c>
      <c r="D325" s="178" t="s">
        <v>151</v>
      </c>
      <c r="E325" s="179" t="s">
        <v>308</v>
      </c>
      <c r="F325" s="180" t="s">
        <v>309</v>
      </c>
      <c r="G325" s="181" t="s">
        <v>154</v>
      </c>
      <c r="H325" s="182">
        <v>195</v>
      </c>
      <c r="I325" s="183"/>
      <c r="J325" s="184">
        <f>ROUND(I325*H325,2)</f>
        <v>0</v>
      </c>
      <c r="K325" s="180" t="s">
        <v>531</v>
      </c>
      <c r="L325" s="37"/>
      <c r="M325" s="185" t="s">
        <v>1</v>
      </c>
      <c r="N325" s="186" t="s">
        <v>38</v>
      </c>
      <c r="O325" s="73"/>
      <c r="P325" s="187">
        <f>O325*H325</f>
        <v>0</v>
      </c>
      <c r="Q325" s="187">
        <v>0</v>
      </c>
      <c r="R325" s="187">
        <f>Q325*H325</f>
        <v>0</v>
      </c>
      <c r="S325" s="187">
        <v>0</v>
      </c>
      <c r="T325" s="188">
        <f>S325*H325</f>
        <v>0</v>
      </c>
      <c r="AR325" s="189" t="s">
        <v>156</v>
      </c>
      <c r="AT325" s="189" t="s">
        <v>151</v>
      </c>
      <c r="AU325" s="189" t="s">
        <v>83</v>
      </c>
      <c r="AY325" s="18" t="s">
        <v>149</v>
      </c>
      <c r="BE325" s="190">
        <f>IF(N325="základní",J325,0)</f>
        <v>0</v>
      </c>
      <c r="BF325" s="190">
        <f>IF(N325="snížená",J325,0)</f>
        <v>0</v>
      </c>
      <c r="BG325" s="190">
        <f>IF(N325="zákl. přenesená",J325,0)</f>
        <v>0</v>
      </c>
      <c r="BH325" s="190">
        <f>IF(N325="sníž. přenesená",J325,0)</f>
        <v>0</v>
      </c>
      <c r="BI325" s="190">
        <f>IF(N325="nulová",J325,0)</f>
        <v>0</v>
      </c>
      <c r="BJ325" s="18" t="s">
        <v>81</v>
      </c>
      <c r="BK325" s="190">
        <f>ROUND(I325*H325,2)</f>
        <v>0</v>
      </c>
      <c r="BL325" s="18" t="s">
        <v>156</v>
      </c>
      <c r="BM325" s="189" t="s">
        <v>1033</v>
      </c>
    </row>
    <row r="326" s="12" customFormat="1">
      <c r="B326" s="194"/>
      <c r="D326" s="191" t="s">
        <v>160</v>
      </c>
      <c r="E326" s="195" t="s">
        <v>1</v>
      </c>
      <c r="F326" s="196" t="s">
        <v>1026</v>
      </c>
      <c r="H326" s="197">
        <v>195</v>
      </c>
      <c r="I326" s="198"/>
      <c r="L326" s="194"/>
      <c r="M326" s="199"/>
      <c r="N326" s="200"/>
      <c r="O326" s="200"/>
      <c r="P326" s="200"/>
      <c r="Q326" s="200"/>
      <c r="R326" s="200"/>
      <c r="S326" s="200"/>
      <c r="T326" s="201"/>
      <c r="AT326" s="195" t="s">
        <v>160</v>
      </c>
      <c r="AU326" s="195" t="s">
        <v>83</v>
      </c>
      <c r="AV326" s="12" t="s">
        <v>83</v>
      </c>
      <c r="AW326" s="12" t="s">
        <v>30</v>
      </c>
      <c r="AX326" s="12" t="s">
        <v>81</v>
      </c>
      <c r="AY326" s="195" t="s">
        <v>149</v>
      </c>
    </row>
    <row r="327" s="1" customFormat="1" ht="24" customHeight="1">
      <c r="B327" s="177"/>
      <c r="C327" s="178" t="s">
        <v>440</v>
      </c>
      <c r="D327" s="178" t="s">
        <v>151</v>
      </c>
      <c r="E327" s="179" t="s">
        <v>313</v>
      </c>
      <c r="F327" s="180" t="s">
        <v>314</v>
      </c>
      <c r="G327" s="181" t="s">
        <v>154</v>
      </c>
      <c r="H327" s="182">
        <v>195</v>
      </c>
      <c r="I327" s="183"/>
      <c r="J327" s="184">
        <f>ROUND(I327*H327,2)</f>
        <v>0</v>
      </c>
      <c r="K327" s="180" t="s">
        <v>531</v>
      </c>
      <c r="L327" s="37"/>
      <c r="M327" s="185" t="s">
        <v>1</v>
      </c>
      <c r="N327" s="186" t="s">
        <v>38</v>
      </c>
      <c r="O327" s="73"/>
      <c r="P327" s="187">
        <f>O327*H327</f>
        <v>0</v>
      </c>
      <c r="Q327" s="187">
        <v>0</v>
      </c>
      <c r="R327" s="187">
        <f>Q327*H327</f>
        <v>0</v>
      </c>
      <c r="S327" s="187">
        <v>0</v>
      </c>
      <c r="T327" s="188">
        <f>S327*H327</f>
        <v>0</v>
      </c>
      <c r="AR327" s="189" t="s">
        <v>156</v>
      </c>
      <c r="AT327" s="189" t="s">
        <v>151</v>
      </c>
      <c r="AU327" s="189" t="s">
        <v>83</v>
      </c>
      <c r="AY327" s="18" t="s">
        <v>149</v>
      </c>
      <c r="BE327" s="190">
        <f>IF(N327="základní",J327,0)</f>
        <v>0</v>
      </c>
      <c r="BF327" s="190">
        <f>IF(N327="snížená",J327,0)</f>
        <v>0</v>
      </c>
      <c r="BG327" s="190">
        <f>IF(N327="zákl. přenesená",J327,0)</f>
        <v>0</v>
      </c>
      <c r="BH327" s="190">
        <f>IF(N327="sníž. přenesená",J327,0)</f>
        <v>0</v>
      </c>
      <c r="BI327" s="190">
        <f>IF(N327="nulová",J327,0)</f>
        <v>0</v>
      </c>
      <c r="BJ327" s="18" t="s">
        <v>81</v>
      </c>
      <c r="BK327" s="190">
        <f>ROUND(I327*H327,2)</f>
        <v>0</v>
      </c>
      <c r="BL327" s="18" t="s">
        <v>156</v>
      </c>
      <c r="BM327" s="189" t="s">
        <v>1034</v>
      </c>
    </row>
    <row r="328" s="12" customFormat="1">
      <c r="B328" s="194"/>
      <c r="D328" s="191" t="s">
        <v>160</v>
      </c>
      <c r="E328" s="195" t="s">
        <v>1</v>
      </c>
      <c r="F328" s="196" t="s">
        <v>1026</v>
      </c>
      <c r="H328" s="197">
        <v>195</v>
      </c>
      <c r="I328" s="198"/>
      <c r="L328" s="194"/>
      <c r="M328" s="199"/>
      <c r="N328" s="200"/>
      <c r="O328" s="200"/>
      <c r="P328" s="200"/>
      <c r="Q328" s="200"/>
      <c r="R328" s="200"/>
      <c r="S328" s="200"/>
      <c r="T328" s="201"/>
      <c r="AT328" s="195" t="s">
        <v>160</v>
      </c>
      <c r="AU328" s="195" t="s">
        <v>83</v>
      </c>
      <c r="AV328" s="12" t="s">
        <v>83</v>
      </c>
      <c r="AW328" s="12" t="s">
        <v>30</v>
      </c>
      <c r="AX328" s="12" t="s">
        <v>81</v>
      </c>
      <c r="AY328" s="195" t="s">
        <v>149</v>
      </c>
    </row>
    <row r="329" s="1" customFormat="1" ht="36" customHeight="1">
      <c r="B329" s="177"/>
      <c r="C329" s="178" t="s">
        <v>447</v>
      </c>
      <c r="D329" s="178" t="s">
        <v>151</v>
      </c>
      <c r="E329" s="179" t="s">
        <v>719</v>
      </c>
      <c r="F329" s="180" t="s">
        <v>720</v>
      </c>
      <c r="G329" s="181" t="s">
        <v>154</v>
      </c>
      <c r="H329" s="182">
        <v>195</v>
      </c>
      <c r="I329" s="183"/>
      <c r="J329" s="184">
        <f>ROUND(I329*H329,2)</f>
        <v>0</v>
      </c>
      <c r="K329" s="180" t="s">
        <v>531</v>
      </c>
      <c r="L329" s="37"/>
      <c r="M329" s="185" t="s">
        <v>1</v>
      </c>
      <c r="N329" s="186" t="s">
        <v>38</v>
      </c>
      <c r="O329" s="73"/>
      <c r="P329" s="187">
        <f>O329*H329</f>
        <v>0</v>
      </c>
      <c r="Q329" s="187">
        <v>0</v>
      </c>
      <c r="R329" s="187">
        <f>Q329*H329</f>
        <v>0</v>
      </c>
      <c r="S329" s="187">
        <v>0</v>
      </c>
      <c r="T329" s="188">
        <f>S329*H329</f>
        <v>0</v>
      </c>
      <c r="AR329" s="189" t="s">
        <v>156</v>
      </c>
      <c r="AT329" s="189" t="s">
        <v>151</v>
      </c>
      <c r="AU329" s="189" t="s">
        <v>83</v>
      </c>
      <c r="AY329" s="18" t="s">
        <v>149</v>
      </c>
      <c r="BE329" s="190">
        <f>IF(N329="základní",J329,0)</f>
        <v>0</v>
      </c>
      <c r="BF329" s="190">
        <f>IF(N329="snížená",J329,0)</f>
        <v>0</v>
      </c>
      <c r="BG329" s="190">
        <f>IF(N329="zákl. přenesená",J329,0)</f>
        <v>0</v>
      </c>
      <c r="BH329" s="190">
        <f>IF(N329="sníž. přenesená",J329,0)</f>
        <v>0</v>
      </c>
      <c r="BI329" s="190">
        <f>IF(N329="nulová",J329,0)</f>
        <v>0</v>
      </c>
      <c r="BJ329" s="18" t="s">
        <v>81</v>
      </c>
      <c r="BK329" s="190">
        <f>ROUND(I329*H329,2)</f>
        <v>0</v>
      </c>
      <c r="BL329" s="18" t="s">
        <v>156</v>
      </c>
      <c r="BM329" s="189" t="s">
        <v>1035</v>
      </c>
    </row>
    <row r="330" s="12" customFormat="1">
      <c r="B330" s="194"/>
      <c r="D330" s="191" t="s">
        <v>160</v>
      </c>
      <c r="E330" s="195" t="s">
        <v>1</v>
      </c>
      <c r="F330" s="196" t="s">
        <v>1026</v>
      </c>
      <c r="H330" s="197">
        <v>195</v>
      </c>
      <c r="I330" s="198"/>
      <c r="L330" s="194"/>
      <c r="M330" s="199"/>
      <c r="N330" s="200"/>
      <c r="O330" s="200"/>
      <c r="P330" s="200"/>
      <c r="Q330" s="200"/>
      <c r="R330" s="200"/>
      <c r="S330" s="200"/>
      <c r="T330" s="201"/>
      <c r="AT330" s="195" t="s">
        <v>160</v>
      </c>
      <c r="AU330" s="195" t="s">
        <v>83</v>
      </c>
      <c r="AV330" s="12" t="s">
        <v>83</v>
      </c>
      <c r="AW330" s="12" t="s">
        <v>30</v>
      </c>
      <c r="AX330" s="12" t="s">
        <v>81</v>
      </c>
      <c r="AY330" s="195" t="s">
        <v>149</v>
      </c>
    </row>
    <row r="331" s="1" customFormat="1" ht="36" customHeight="1">
      <c r="B331" s="177"/>
      <c r="C331" s="178" t="s">
        <v>771</v>
      </c>
      <c r="D331" s="178" t="s">
        <v>151</v>
      </c>
      <c r="E331" s="179" t="s">
        <v>1036</v>
      </c>
      <c r="F331" s="180" t="s">
        <v>1037</v>
      </c>
      <c r="G331" s="181" t="s">
        <v>154</v>
      </c>
      <c r="H331" s="182">
        <v>194.40000000000001</v>
      </c>
      <c r="I331" s="183"/>
      <c r="J331" s="184">
        <f>ROUND(I331*H331,2)</f>
        <v>0</v>
      </c>
      <c r="K331" s="180" t="s">
        <v>531</v>
      </c>
      <c r="L331" s="37"/>
      <c r="M331" s="185" t="s">
        <v>1</v>
      </c>
      <c r="N331" s="186" t="s">
        <v>38</v>
      </c>
      <c r="O331" s="73"/>
      <c r="P331" s="187">
        <f>O331*H331</f>
        <v>0</v>
      </c>
      <c r="Q331" s="187">
        <v>0</v>
      </c>
      <c r="R331" s="187">
        <f>Q331*H331</f>
        <v>0</v>
      </c>
      <c r="S331" s="187">
        <v>0</v>
      </c>
      <c r="T331" s="188">
        <f>S331*H331</f>
        <v>0</v>
      </c>
      <c r="AR331" s="189" t="s">
        <v>156</v>
      </c>
      <c r="AT331" s="189" t="s">
        <v>151</v>
      </c>
      <c r="AU331" s="189" t="s">
        <v>83</v>
      </c>
      <c r="AY331" s="18" t="s">
        <v>149</v>
      </c>
      <c r="BE331" s="190">
        <f>IF(N331="základní",J331,0)</f>
        <v>0</v>
      </c>
      <c r="BF331" s="190">
        <f>IF(N331="snížená",J331,0)</f>
        <v>0</v>
      </c>
      <c r="BG331" s="190">
        <f>IF(N331="zákl. přenesená",J331,0)</f>
        <v>0</v>
      </c>
      <c r="BH331" s="190">
        <f>IF(N331="sníž. přenesená",J331,0)</f>
        <v>0</v>
      </c>
      <c r="BI331" s="190">
        <f>IF(N331="nulová",J331,0)</f>
        <v>0</v>
      </c>
      <c r="BJ331" s="18" t="s">
        <v>81</v>
      </c>
      <c r="BK331" s="190">
        <f>ROUND(I331*H331,2)</f>
        <v>0</v>
      </c>
      <c r="BL331" s="18" t="s">
        <v>156</v>
      </c>
      <c r="BM331" s="189" t="s">
        <v>1038</v>
      </c>
    </row>
    <row r="332" s="12" customFormat="1">
      <c r="B332" s="194"/>
      <c r="D332" s="191" t="s">
        <v>160</v>
      </c>
      <c r="E332" s="195" t="s">
        <v>1</v>
      </c>
      <c r="F332" s="196" t="s">
        <v>877</v>
      </c>
      <c r="H332" s="197">
        <v>194.40000000000001</v>
      </c>
      <c r="I332" s="198"/>
      <c r="L332" s="194"/>
      <c r="M332" s="199"/>
      <c r="N332" s="200"/>
      <c r="O332" s="200"/>
      <c r="P332" s="200"/>
      <c r="Q332" s="200"/>
      <c r="R332" s="200"/>
      <c r="S332" s="200"/>
      <c r="T332" s="201"/>
      <c r="AT332" s="195" t="s">
        <v>160</v>
      </c>
      <c r="AU332" s="195" t="s">
        <v>83</v>
      </c>
      <c r="AV332" s="12" t="s">
        <v>83</v>
      </c>
      <c r="AW332" s="12" t="s">
        <v>30</v>
      </c>
      <c r="AX332" s="12" t="s">
        <v>81</v>
      </c>
      <c r="AY332" s="195" t="s">
        <v>149</v>
      </c>
    </row>
    <row r="333" s="1" customFormat="1" ht="36" customHeight="1">
      <c r="B333" s="177"/>
      <c r="C333" s="178" t="s">
        <v>776</v>
      </c>
      <c r="D333" s="178" t="s">
        <v>151</v>
      </c>
      <c r="E333" s="179" t="s">
        <v>722</v>
      </c>
      <c r="F333" s="180" t="s">
        <v>723</v>
      </c>
      <c r="G333" s="181" t="s">
        <v>154</v>
      </c>
      <c r="H333" s="182">
        <v>195</v>
      </c>
      <c r="I333" s="183"/>
      <c r="J333" s="184">
        <f>ROUND(I333*H333,2)</f>
        <v>0</v>
      </c>
      <c r="K333" s="180" t="s">
        <v>531</v>
      </c>
      <c r="L333" s="37"/>
      <c r="M333" s="185" t="s">
        <v>1</v>
      </c>
      <c r="N333" s="186" t="s">
        <v>38</v>
      </c>
      <c r="O333" s="73"/>
      <c r="P333" s="187">
        <f>O333*H333</f>
        <v>0</v>
      </c>
      <c r="Q333" s="187">
        <v>0</v>
      </c>
      <c r="R333" s="187">
        <f>Q333*H333</f>
        <v>0</v>
      </c>
      <c r="S333" s="187">
        <v>0</v>
      </c>
      <c r="T333" s="188">
        <f>S333*H333</f>
        <v>0</v>
      </c>
      <c r="AR333" s="189" t="s">
        <v>156</v>
      </c>
      <c r="AT333" s="189" t="s">
        <v>151</v>
      </c>
      <c r="AU333" s="189" t="s">
        <v>83</v>
      </c>
      <c r="AY333" s="18" t="s">
        <v>149</v>
      </c>
      <c r="BE333" s="190">
        <f>IF(N333="základní",J333,0)</f>
        <v>0</v>
      </c>
      <c r="BF333" s="190">
        <f>IF(N333="snížená",J333,0)</f>
        <v>0</v>
      </c>
      <c r="BG333" s="190">
        <f>IF(N333="zákl. přenesená",J333,0)</f>
        <v>0</v>
      </c>
      <c r="BH333" s="190">
        <f>IF(N333="sníž. přenesená",J333,0)</f>
        <v>0</v>
      </c>
      <c r="BI333" s="190">
        <f>IF(N333="nulová",J333,0)</f>
        <v>0</v>
      </c>
      <c r="BJ333" s="18" t="s">
        <v>81</v>
      </c>
      <c r="BK333" s="190">
        <f>ROUND(I333*H333,2)</f>
        <v>0</v>
      </c>
      <c r="BL333" s="18" t="s">
        <v>156</v>
      </c>
      <c r="BM333" s="189" t="s">
        <v>1039</v>
      </c>
    </row>
    <row r="334" s="12" customFormat="1">
      <c r="B334" s="194"/>
      <c r="D334" s="191" t="s">
        <v>160</v>
      </c>
      <c r="E334" s="195" t="s">
        <v>1</v>
      </c>
      <c r="F334" s="196" t="s">
        <v>1026</v>
      </c>
      <c r="H334" s="197">
        <v>195</v>
      </c>
      <c r="I334" s="198"/>
      <c r="L334" s="194"/>
      <c r="M334" s="199"/>
      <c r="N334" s="200"/>
      <c r="O334" s="200"/>
      <c r="P334" s="200"/>
      <c r="Q334" s="200"/>
      <c r="R334" s="200"/>
      <c r="S334" s="200"/>
      <c r="T334" s="201"/>
      <c r="AT334" s="195" t="s">
        <v>160</v>
      </c>
      <c r="AU334" s="195" t="s">
        <v>83</v>
      </c>
      <c r="AV334" s="12" t="s">
        <v>83</v>
      </c>
      <c r="AW334" s="12" t="s">
        <v>30</v>
      </c>
      <c r="AX334" s="12" t="s">
        <v>81</v>
      </c>
      <c r="AY334" s="195" t="s">
        <v>149</v>
      </c>
    </row>
    <row r="335" s="11" customFormat="1" ht="22.8" customHeight="1">
      <c r="B335" s="164"/>
      <c r="D335" s="165" t="s">
        <v>72</v>
      </c>
      <c r="E335" s="175" t="s">
        <v>199</v>
      </c>
      <c r="F335" s="175" t="s">
        <v>725</v>
      </c>
      <c r="I335" s="167"/>
      <c r="J335" s="176">
        <f>BK335</f>
        <v>0</v>
      </c>
      <c r="L335" s="164"/>
      <c r="M335" s="169"/>
      <c r="N335" s="170"/>
      <c r="O335" s="170"/>
      <c r="P335" s="171">
        <f>SUM(P336:P424)</f>
        <v>0</v>
      </c>
      <c r="Q335" s="170"/>
      <c r="R335" s="171">
        <f>SUM(R336:R424)</f>
        <v>50.195491509999997</v>
      </c>
      <c r="S335" s="170"/>
      <c r="T335" s="172">
        <f>SUM(T336:T424)</f>
        <v>0</v>
      </c>
      <c r="AR335" s="165" t="s">
        <v>81</v>
      </c>
      <c r="AT335" s="173" t="s">
        <v>72</v>
      </c>
      <c r="AU335" s="173" t="s">
        <v>81</v>
      </c>
      <c r="AY335" s="165" t="s">
        <v>149</v>
      </c>
      <c r="BK335" s="174">
        <f>SUM(BK336:BK424)</f>
        <v>0</v>
      </c>
    </row>
    <row r="336" s="1" customFormat="1" ht="24" customHeight="1">
      <c r="B336" s="177"/>
      <c r="C336" s="178" t="s">
        <v>780</v>
      </c>
      <c r="D336" s="178" t="s">
        <v>151</v>
      </c>
      <c r="E336" s="179" t="s">
        <v>726</v>
      </c>
      <c r="F336" s="180" t="s">
        <v>727</v>
      </c>
      <c r="G336" s="181" t="s">
        <v>281</v>
      </c>
      <c r="H336" s="182">
        <v>7</v>
      </c>
      <c r="I336" s="183"/>
      <c r="J336" s="184">
        <f>ROUND(I336*H336,2)</f>
        <v>0</v>
      </c>
      <c r="K336" s="180" t="s">
        <v>531</v>
      </c>
      <c r="L336" s="37"/>
      <c r="M336" s="185" t="s">
        <v>1</v>
      </c>
      <c r="N336" s="186" t="s">
        <v>38</v>
      </c>
      <c r="O336" s="73"/>
      <c r="P336" s="187">
        <f>O336*H336</f>
        <v>0</v>
      </c>
      <c r="Q336" s="187">
        <v>2.0000000000000002E-05</v>
      </c>
      <c r="R336" s="187">
        <f>Q336*H336</f>
        <v>0.00014000000000000002</v>
      </c>
      <c r="S336" s="187">
        <v>0</v>
      </c>
      <c r="T336" s="188">
        <f>S336*H336</f>
        <v>0</v>
      </c>
      <c r="AR336" s="189" t="s">
        <v>156</v>
      </c>
      <c r="AT336" s="189" t="s">
        <v>151</v>
      </c>
      <c r="AU336" s="189" t="s">
        <v>83</v>
      </c>
      <c r="AY336" s="18" t="s">
        <v>149</v>
      </c>
      <c r="BE336" s="190">
        <f>IF(N336="základní",J336,0)</f>
        <v>0</v>
      </c>
      <c r="BF336" s="190">
        <f>IF(N336="snížená",J336,0)</f>
        <v>0</v>
      </c>
      <c r="BG336" s="190">
        <f>IF(N336="zákl. přenesená",J336,0)</f>
        <v>0</v>
      </c>
      <c r="BH336" s="190">
        <f>IF(N336="sníž. přenesená",J336,0)</f>
        <v>0</v>
      </c>
      <c r="BI336" s="190">
        <f>IF(N336="nulová",J336,0)</f>
        <v>0</v>
      </c>
      <c r="BJ336" s="18" t="s">
        <v>81</v>
      </c>
      <c r="BK336" s="190">
        <f>ROUND(I336*H336,2)</f>
        <v>0</v>
      </c>
      <c r="BL336" s="18" t="s">
        <v>156</v>
      </c>
      <c r="BM336" s="189" t="s">
        <v>1040</v>
      </c>
    </row>
    <row r="337" s="12" customFormat="1">
      <c r="B337" s="194"/>
      <c r="D337" s="191" t="s">
        <v>160</v>
      </c>
      <c r="E337" s="195" t="s">
        <v>1</v>
      </c>
      <c r="F337" s="196" t="s">
        <v>1041</v>
      </c>
      <c r="H337" s="197">
        <v>7</v>
      </c>
      <c r="I337" s="198"/>
      <c r="L337" s="194"/>
      <c r="M337" s="199"/>
      <c r="N337" s="200"/>
      <c r="O337" s="200"/>
      <c r="P337" s="200"/>
      <c r="Q337" s="200"/>
      <c r="R337" s="200"/>
      <c r="S337" s="200"/>
      <c r="T337" s="201"/>
      <c r="AT337" s="195" t="s">
        <v>160</v>
      </c>
      <c r="AU337" s="195" t="s">
        <v>83</v>
      </c>
      <c r="AV337" s="12" t="s">
        <v>83</v>
      </c>
      <c r="AW337" s="12" t="s">
        <v>30</v>
      </c>
      <c r="AX337" s="12" t="s">
        <v>81</v>
      </c>
      <c r="AY337" s="195" t="s">
        <v>149</v>
      </c>
    </row>
    <row r="338" s="1" customFormat="1" ht="24" customHeight="1">
      <c r="B338" s="177"/>
      <c r="C338" s="211" t="s">
        <v>785</v>
      </c>
      <c r="D338" s="211" t="s">
        <v>223</v>
      </c>
      <c r="E338" s="212" t="s">
        <v>730</v>
      </c>
      <c r="F338" s="213" t="s">
        <v>731</v>
      </c>
      <c r="G338" s="214" t="s">
        <v>281</v>
      </c>
      <c r="H338" s="215">
        <v>7.1050000000000004</v>
      </c>
      <c r="I338" s="216"/>
      <c r="J338" s="217">
        <f>ROUND(I338*H338,2)</f>
        <v>0</v>
      </c>
      <c r="K338" s="213" t="s">
        <v>531</v>
      </c>
      <c r="L338" s="218"/>
      <c r="M338" s="219" t="s">
        <v>1</v>
      </c>
      <c r="N338" s="220" t="s">
        <v>38</v>
      </c>
      <c r="O338" s="73"/>
      <c r="P338" s="187">
        <f>O338*H338</f>
        <v>0</v>
      </c>
      <c r="Q338" s="187">
        <v>0.0014400000000000001</v>
      </c>
      <c r="R338" s="187">
        <f>Q338*H338</f>
        <v>0.010231200000000001</v>
      </c>
      <c r="S338" s="187">
        <v>0</v>
      </c>
      <c r="T338" s="188">
        <f>S338*H338</f>
        <v>0</v>
      </c>
      <c r="AR338" s="189" t="s">
        <v>199</v>
      </c>
      <c r="AT338" s="189" t="s">
        <v>223</v>
      </c>
      <c r="AU338" s="189" t="s">
        <v>83</v>
      </c>
      <c r="AY338" s="18" t="s">
        <v>149</v>
      </c>
      <c r="BE338" s="190">
        <f>IF(N338="základní",J338,0)</f>
        <v>0</v>
      </c>
      <c r="BF338" s="190">
        <f>IF(N338="snížená",J338,0)</f>
        <v>0</v>
      </c>
      <c r="BG338" s="190">
        <f>IF(N338="zákl. přenesená",J338,0)</f>
        <v>0</v>
      </c>
      <c r="BH338" s="190">
        <f>IF(N338="sníž. přenesená",J338,0)</f>
        <v>0</v>
      </c>
      <c r="BI338" s="190">
        <f>IF(N338="nulová",J338,0)</f>
        <v>0</v>
      </c>
      <c r="BJ338" s="18" t="s">
        <v>81</v>
      </c>
      <c r="BK338" s="190">
        <f>ROUND(I338*H338,2)</f>
        <v>0</v>
      </c>
      <c r="BL338" s="18" t="s">
        <v>156</v>
      </c>
      <c r="BM338" s="189" t="s">
        <v>1042</v>
      </c>
    </row>
    <row r="339" s="12" customFormat="1">
      <c r="B339" s="194"/>
      <c r="D339" s="191" t="s">
        <v>160</v>
      </c>
      <c r="E339" s="195" t="s">
        <v>1</v>
      </c>
      <c r="F339" s="196" t="s">
        <v>1043</v>
      </c>
      <c r="H339" s="197">
        <v>7.1050000000000004</v>
      </c>
      <c r="I339" s="198"/>
      <c r="L339" s="194"/>
      <c r="M339" s="199"/>
      <c r="N339" s="200"/>
      <c r="O339" s="200"/>
      <c r="P339" s="200"/>
      <c r="Q339" s="200"/>
      <c r="R339" s="200"/>
      <c r="S339" s="200"/>
      <c r="T339" s="201"/>
      <c r="AT339" s="195" t="s">
        <v>160</v>
      </c>
      <c r="AU339" s="195" t="s">
        <v>83</v>
      </c>
      <c r="AV339" s="12" t="s">
        <v>83</v>
      </c>
      <c r="AW339" s="12" t="s">
        <v>30</v>
      </c>
      <c r="AX339" s="12" t="s">
        <v>81</v>
      </c>
      <c r="AY339" s="195" t="s">
        <v>149</v>
      </c>
    </row>
    <row r="340" s="1" customFormat="1" ht="24" customHeight="1">
      <c r="B340" s="177"/>
      <c r="C340" s="178" t="s">
        <v>790</v>
      </c>
      <c r="D340" s="178" t="s">
        <v>151</v>
      </c>
      <c r="E340" s="179" t="s">
        <v>1044</v>
      </c>
      <c r="F340" s="180" t="s">
        <v>1045</v>
      </c>
      <c r="G340" s="181" t="s">
        <v>281</v>
      </c>
      <c r="H340" s="182">
        <v>44.5</v>
      </c>
      <c r="I340" s="183"/>
      <c r="J340" s="184">
        <f>ROUND(I340*H340,2)</f>
        <v>0</v>
      </c>
      <c r="K340" s="180" t="s">
        <v>531</v>
      </c>
      <c r="L340" s="37"/>
      <c r="M340" s="185" t="s">
        <v>1</v>
      </c>
      <c r="N340" s="186" t="s">
        <v>38</v>
      </c>
      <c r="O340" s="73"/>
      <c r="P340" s="187">
        <f>O340*H340</f>
        <v>0</v>
      </c>
      <c r="Q340" s="187">
        <v>3.0000000000000001E-05</v>
      </c>
      <c r="R340" s="187">
        <f>Q340*H340</f>
        <v>0.001335</v>
      </c>
      <c r="S340" s="187">
        <v>0</v>
      </c>
      <c r="T340" s="188">
        <f>S340*H340</f>
        <v>0</v>
      </c>
      <c r="AR340" s="189" t="s">
        <v>156</v>
      </c>
      <c r="AT340" s="189" t="s">
        <v>151</v>
      </c>
      <c r="AU340" s="189" t="s">
        <v>83</v>
      </c>
      <c r="AY340" s="18" t="s">
        <v>149</v>
      </c>
      <c r="BE340" s="190">
        <f>IF(N340="základní",J340,0)</f>
        <v>0</v>
      </c>
      <c r="BF340" s="190">
        <f>IF(N340="snížená",J340,0)</f>
        <v>0</v>
      </c>
      <c r="BG340" s="190">
        <f>IF(N340="zákl. přenesená",J340,0)</f>
        <v>0</v>
      </c>
      <c r="BH340" s="190">
        <f>IF(N340="sníž. přenesená",J340,0)</f>
        <v>0</v>
      </c>
      <c r="BI340" s="190">
        <f>IF(N340="nulová",J340,0)</f>
        <v>0</v>
      </c>
      <c r="BJ340" s="18" t="s">
        <v>81</v>
      </c>
      <c r="BK340" s="190">
        <f>ROUND(I340*H340,2)</f>
        <v>0</v>
      </c>
      <c r="BL340" s="18" t="s">
        <v>156</v>
      </c>
      <c r="BM340" s="189" t="s">
        <v>1046</v>
      </c>
    </row>
    <row r="341" s="12" customFormat="1">
      <c r="B341" s="194"/>
      <c r="D341" s="191" t="s">
        <v>160</v>
      </c>
      <c r="E341" s="195" t="s">
        <v>1</v>
      </c>
      <c r="F341" s="196" t="s">
        <v>1047</v>
      </c>
      <c r="H341" s="197">
        <v>44.5</v>
      </c>
      <c r="I341" s="198"/>
      <c r="L341" s="194"/>
      <c r="M341" s="199"/>
      <c r="N341" s="200"/>
      <c r="O341" s="200"/>
      <c r="P341" s="200"/>
      <c r="Q341" s="200"/>
      <c r="R341" s="200"/>
      <c r="S341" s="200"/>
      <c r="T341" s="201"/>
      <c r="AT341" s="195" t="s">
        <v>160</v>
      </c>
      <c r="AU341" s="195" t="s">
        <v>83</v>
      </c>
      <c r="AV341" s="12" t="s">
        <v>83</v>
      </c>
      <c r="AW341" s="12" t="s">
        <v>30</v>
      </c>
      <c r="AX341" s="12" t="s">
        <v>81</v>
      </c>
      <c r="AY341" s="195" t="s">
        <v>149</v>
      </c>
    </row>
    <row r="342" s="1" customFormat="1" ht="24" customHeight="1">
      <c r="B342" s="177"/>
      <c r="C342" s="211" t="s">
        <v>795</v>
      </c>
      <c r="D342" s="211" t="s">
        <v>223</v>
      </c>
      <c r="E342" s="212" t="s">
        <v>1048</v>
      </c>
      <c r="F342" s="213" t="s">
        <v>1049</v>
      </c>
      <c r="G342" s="214" t="s">
        <v>281</v>
      </c>
      <c r="H342" s="215">
        <v>45.167999999999999</v>
      </c>
      <c r="I342" s="216"/>
      <c r="J342" s="217">
        <f>ROUND(I342*H342,2)</f>
        <v>0</v>
      </c>
      <c r="K342" s="213" t="s">
        <v>531</v>
      </c>
      <c r="L342" s="218"/>
      <c r="M342" s="219" t="s">
        <v>1</v>
      </c>
      <c r="N342" s="220" t="s">
        <v>38</v>
      </c>
      <c r="O342" s="73"/>
      <c r="P342" s="187">
        <f>O342*H342</f>
        <v>0</v>
      </c>
      <c r="Q342" s="187">
        <v>0.0018699999999999999</v>
      </c>
      <c r="R342" s="187">
        <f>Q342*H342</f>
        <v>0.084464159999999996</v>
      </c>
      <c r="S342" s="187">
        <v>0</v>
      </c>
      <c r="T342" s="188">
        <f>S342*H342</f>
        <v>0</v>
      </c>
      <c r="AR342" s="189" t="s">
        <v>199</v>
      </c>
      <c r="AT342" s="189" t="s">
        <v>223</v>
      </c>
      <c r="AU342" s="189" t="s">
        <v>83</v>
      </c>
      <c r="AY342" s="18" t="s">
        <v>149</v>
      </c>
      <c r="BE342" s="190">
        <f>IF(N342="základní",J342,0)</f>
        <v>0</v>
      </c>
      <c r="BF342" s="190">
        <f>IF(N342="snížená",J342,0)</f>
        <v>0</v>
      </c>
      <c r="BG342" s="190">
        <f>IF(N342="zákl. přenesená",J342,0)</f>
        <v>0</v>
      </c>
      <c r="BH342" s="190">
        <f>IF(N342="sníž. přenesená",J342,0)</f>
        <v>0</v>
      </c>
      <c r="BI342" s="190">
        <f>IF(N342="nulová",J342,0)</f>
        <v>0</v>
      </c>
      <c r="BJ342" s="18" t="s">
        <v>81</v>
      </c>
      <c r="BK342" s="190">
        <f>ROUND(I342*H342,2)</f>
        <v>0</v>
      </c>
      <c r="BL342" s="18" t="s">
        <v>156</v>
      </c>
      <c r="BM342" s="189" t="s">
        <v>1050</v>
      </c>
    </row>
    <row r="343" s="12" customFormat="1">
      <c r="B343" s="194"/>
      <c r="D343" s="191" t="s">
        <v>160</v>
      </c>
      <c r="E343" s="195" t="s">
        <v>1</v>
      </c>
      <c r="F343" s="196" t="s">
        <v>1051</v>
      </c>
      <c r="H343" s="197">
        <v>45.167999999999999</v>
      </c>
      <c r="I343" s="198"/>
      <c r="L343" s="194"/>
      <c r="M343" s="199"/>
      <c r="N343" s="200"/>
      <c r="O343" s="200"/>
      <c r="P343" s="200"/>
      <c r="Q343" s="200"/>
      <c r="R343" s="200"/>
      <c r="S343" s="200"/>
      <c r="T343" s="201"/>
      <c r="AT343" s="195" t="s">
        <v>160</v>
      </c>
      <c r="AU343" s="195" t="s">
        <v>83</v>
      </c>
      <c r="AV343" s="12" t="s">
        <v>83</v>
      </c>
      <c r="AW343" s="12" t="s">
        <v>30</v>
      </c>
      <c r="AX343" s="12" t="s">
        <v>81</v>
      </c>
      <c r="AY343" s="195" t="s">
        <v>149</v>
      </c>
    </row>
    <row r="344" s="1" customFormat="1" ht="24" customHeight="1">
      <c r="B344" s="177"/>
      <c r="C344" s="178" t="s">
        <v>800</v>
      </c>
      <c r="D344" s="178" t="s">
        <v>151</v>
      </c>
      <c r="E344" s="179" t="s">
        <v>1052</v>
      </c>
      <c r="F344" s="180" t="s">
        <v>1053</v>
      </c>
      <c r="G344" s="181" t="s">
        <v>281</v>
      </c>
      <c r="H344" s="182">
        <v>46.299999999999997</v>
      </c>
      <c r="I344" s="183"/>
      <c r="J344" s="184">
        <f>ROUND(I344*H344,2)</f>
        <v>0</v>
      </c>
      <c r="K344" s="180" t="s">
        <v>531</v>
      </c>
      <c r="L344" s="37"/>
      <c r="M344" s="185" t="s">
        <v>1</v>
      </c>
      <c r="N344" s="186" t="s">
        <v>38</v>
      </c>
      <c r="O344" s="73"/>
      <c r="P344" s="187">
        <f>O344*H344</f>
        <v>0</v>
      </c>
      <c r="Q344" s="187">
        <v>4.0000000000000003E-05</v>
      </c>
      <c r="R344" s="187">
        <f>Q344*H344</f>
        <v>0.0018520000000000001</v>
      </c>
      <c r="S344" s="187">
        <v>0</v>
      </c>
      <c r="T344" s="188">
        <f>S344*H344</f>
        <v>0</v>
      </c>
      <c r="AR344" s="189" t="s">
        <v>156</v>
      </c>
      <c r="AT344" s="189" t="s">
        <v>151</v>
      </c>
      <c r="AU344" s="189" t="s">
        <v>83</v>
      </c>
      <c r="AY344" s="18" t="s">
        <v>149</v>
      </c>
      <c r="BE344" s="190">
        <f>IF(N344="základní",J344,0)</f>
        <v>0</v>
      </c>
      <c r="BF344" s="190">
        <f>IF(N344="snížená",J344,0)</f>
        <v>0</v>
      </c>
      <c r="BG344" s="190">
        <f>IF(N344="zákl. přenesená",J344,0)</f>
        <v>0</v>
      </c>
      <c r="BH344" s="190">
        <f>IF(N344="sníž. přenesená",J344,0)</f>
        <v>0</v>
      </c>
      <c r="BI344" s="190">
        <f>IF(N344="nulová",J344,0)</f>
        <v>0</v>
      </c>
      <c r="BJ344" s="18" t="s">
        <v>81</v>
      </c>
      <c r="BK344" s="190">
        <f>ROUND(I344*H344,2)</f>
        <v>0</v>
      </c>
      <c r="BL344" s="18" t="s">
        <v>156</v>
      </c>
      <c r="BM344" s="189" t="s">
        <v>1054</v>
      </c>
    </row>
    <row r="345" s="12" customFormat="1">
      <c r="B345" s="194"/>
      <c r="D345" s="191" t="s">
        <v>160</v>
      </c>
      <c r="E345" s="195" t="s">
        <v>1</v>
      </c>
      <c r="F345" s="196" t="s">
        <v>1055</v>
      </c>
      <c r="H345" s="197">
        <v>46.299999999999997</v>
      </c>
      <c r="I345" s="198"/>
      <c r="L345" s="194"/>
      <c r="M345" s="199"/>
      <c r="N345" s="200"/>
      <c r="O345" s="200"/>
      <c r="P345" s="200"/>
      <c r="Q345" s="200"/>
      <c r="R345" s="200"/>
      <c r="S345" s="200"/>
      <c r="T345" s="201"/>
      <c r="AT345" s="195" t="s">
        <v>160</v>
      </c>
      <c r="AU345" s="195" t="s">
        <v>83</v>
      </c>
      <c r="AV345" s="12" t="s">
        <v>83</v>
      </c>
      <c r="AW345" s="12" t="s">
        <v>30</v>
      </c>
      <c r="AX345" s="12" t="s">
        <v>81</v>
      </c>
      <c r="AY345" s="195" t="s">
        <v>149</v>
      </c>
    </row>
    <row r="346" s="1" customFormat="1" ht="24" customHeight="1">
      <c r="B346" s="177"/>
      <c r="C346" s="211" t="s">
        <v>804</v>
      </c>
      <c r="D346" s="211" t="s">
        <v>223</v>
      </c>
      <c r="E346" s="212" t="s">
        <v>1056</v>
      </c>
      <c r="F346" s="213" t="s">
        <v>1057</v>
      </c>
      <c r="G346" s="214" t="s">
        <v>281</v>
      </c>
      <c r="H346" s="215">
        <v>46.994999999999997</v>
      </c>
      <c r="I346" s="216"/>
      <c r="J346" s="217">
        <f>ROUND(I346*H346,2)</f>
        <v>0</v>
      </c>
      <c r="K346" s="213" t="s">
        <v>1</v>
      </c>
      <c r="L346" s="218"/>
      <c r="M346" s="219" t="s">
        <v>1</v>
      </c>
      <c r="N346" s="220" t="s">
        <v>38</v>
      </c>
      <c r="O346" s="73"/>
      <c r="P346" s="187">
        <f>O346*H346</f>
        <v>0</v>
      </c>
      <c r="Q346" s="187">
        <v>0.020240000000000001</v>
      </c>
      <c r="R346" s="187">
        <f>Q346*H346</f>
        <v>0.95117879999999999</v>
      </c>
      <c r="S346" s="187">
        <v>0</v>
      </c>
      <c r="T346" s="188">
        <f>S346*H346</f>
        <v>0</v>
      </c>
      <c r="AR346" s="189" t="s">
        <v>199</v>
      </c>
      <c r="AT346" s="189" t="s">
        <v>223</v>
      </c>
      <c r="AU346" s="189" t="s">
        <v>83</v>
      </c>
      <c r="AY346" s="18" t="s">
        <v>149</v>
      </c>
      <c r="BE346" s="190">
        <f>IF(N346="základní",J346,0)</f>
        <v>0</v>
      </c>
      <c r="BF346" s="190">
        <f>IF(N346="snížená",J346,0)</f>
        <v>0</v>
      </c>
      <c r="BG346" s="190">
        <f>IF(N346="zákl. přenesená",J346,0)</f>
        <v>0</v>
      </c>
      <c r="BH346" s="190">
        <f>IF(N346="sníž. přenesená",J346,0)</f>
        <v>0</v>
      </c>
      <c r="BI346" s="190">
        <f>IF(N346="nulová",J346,0)</f>
        <v>0</v>
      </c>
      <c r="BJ346" s="18" t="s">
        <v>81</v>
      </c>
      <c r="BK346" s="190">
        <f>ROUND(I346*H346,2)</f>
        <v>0</v>
      </c>
      <c r="BL346" s="18" t="s">
        <v>156</v>
      </c>
      <c r="BM346" s="189" t="s">
        <v>1058</v>
      </c>
    </row>
    <row r="347" s="12" customFormat="1">
      <c r="B347" s="194"/>
      <c r="D347" s="191" t="s">
        <v>160</v>
      </c>
      <c r="E347" s="195" t="s">
        <v>1</v>
      </c>
      <c r="F347" s="196" t="s">
        <v>1059</v>
      </c>
      <c r="H347" s="197">
        <v>46.994999999999997</v>
      </c>
      <c r="I347" s="198"/>
      <c r="L347" s="194"/>
      <c r="M347" s="199"/>
      <c r="N347" s="200"/>
      <c r="O347" s="200"/>
      <c r="P347" s="200"/>
      <c r="Q347" s="200"/>
      <c r="R347" s="200"/>
      <c r="S347" s="200"/>
      <c r="T347" s="201"/>
      <c r="AT347" s="195" t="s">
        <v>160</v>
      </c>
      <c r="AU347" s="195" t="s">
        <v>83</v>
      </c>
      <c r="AV347" s="12" t="s">
        <v>83</v>
      </c>
      <c r="AW347" s="12" t="s">
        <v>30</v>
      </c>
      <c r="AX347" s="12" t="s">
        <v>81</v>
      </c>
      <c r="AY347" s="195" t="s">
        <v>149</v>
      </c>
    </row>
    <row r="348" s="1" customFormat="1" ht="24" customHeight="1">
      <c r="B348" s="177"/>
      <c r="C348" s="178" t="s">
        <v>810</v>
      </c>
      <c r="D348" s="178" t="s">
        <v>151</v>
      </c>
      <c r="E348" s="179" t="s">
        <v>1060</v>
      </c>
      <c r="F348" s="180" t="s">
        <v>1061</v>
      </c>
      <c r="G348" s="181" t="s">
        <v>281</v>
      </c>
      <c r="H348" s="182">
        <v>136.19999999999999</v>
      </c>
      <c r="I348" s="183"/>
      <c r="J348" s="184">
        <f>ROUND(I348*H348,2)</f>
        <v>0</v>
      </c>
      <c r="K348" s="180" t="s">
        <v>531</v>
      </c>
      <c r="L348" s="37"/>
      <c r="M348" s="185" t="s">
        <v>1</v>
      </c>
      <c r="N348" s="186" t="s">
        <v>38</v>
      </c>
      <c r="O348" s="73"/>
      <c r="P348" s="187">
        <f>O348*H348</f>
        <v>0</v>
      </c>
      <c r="Q348" s="187">
        <v>6.0000000000000002E-05</v>
      </c>
      <c r="R348" s="187">
        <f>Q348*H348</f>
        <v>0.0081719999999999987</v>
      </c>
      <c r="S348" s="187">
        <v>0</v>
      </c>
      <c r="T348" s="188">
        <f>S348*H348</f>
        <v>0</v>
      </c>
      <c r="AR348" s="189" t="s">
        <v>156</v>
      </c>
      <c r="AT348" s="189" t="s">
        <v>151</v>
      </c>
      <c r="AU348" s="189" t="s">
        <v>83</v>
      </c>
      <c r="AY348" s="18" t="s">
        <v>149</v>
      </c>
      <c r="BE348" s="190">
        <f>IF(N348="základní",J348,0)</f>
        <v>0</v>
      </c>
      <c r="BF348" s="190">
        <f>IF(N348="snížená",J348,0)</f>
        <v>0</v>
      </c>
      <c r="BG348" s="190">
        <f>IF(N348="zákl. přenesená",J348,0)</f>
        <v>0</v>
      </c>
      <c r="BH348" s="190">
        <f>IF(N348="sníž. přenesená",J348,0)</f>
        <v>0</v>
      </c>
      <c r="BI348" s="190">
        <f>IF(N348="nulová",J348,0)</f>
        <v>0</v>
      </c>
      <c r="BJ348" s="18" t="s">
        <v>81</v>
      </c>
      <c r="BK348" s="190">
        <f>ROUND(I348*H348,2)</f>
        <v>0</v>
      </c>
      <c r="BL348" s="18" t="s">
        <v>156</v>
      </c>
      <c r="BM348" s="189" t="s">
        <v>1062</v>
      </c>
    </row>
    <row r="349" s="12" customFormat="1">
      <c r="B349" s="194"/>
      <c r="D349" s="191" t="s">
        <v>160</v>
      </c>
      <c r="E349" s="195" t="s">
        <v>1</v>
      </c>
      <c r="F349" s="196" t="s">
        <v>1063</v>
      </c>
      <c r="H349" s="197">
        <v>136.19999999999999</v>
      </c>
      <c r="I349" s="198"/>
      <c r="L349" s="194"/>
      <c r="M349" s="199"/>
      <c r="N349" s="200"/>
      <c r="O349" s="200"/>
      <c r="P349" s="200"/>
      <c r="Q349" s="200"/>
      <c r="R349" s="200"/>
      <c r="S349" s="200"/>
      <c r="T349" s="201"/>
      <c r="AT349" s="195" t="s">
        <v>160</v>
      </c>
      <c r="AU349" s="195" t="s">
        <v>83</v>
      </c>
      <c r="AV349" s="12" t="s">
        <v>83</v>
      </c>
      <c r="AW349" s="12" t="s">
        <v>30</v>
      </c>
      <c r="AX349" s="12" t="s">
        <v>81</v>
      </c>
      <c r="AY349" s="195" t="s">
        <v>149</v>
      </c>
    </row>
    <row r="350" s="1" customFormat="1" ht="24" customHeight="1">
      <c r="B350" s="177"/>
      <c r="C350" s="211" t="s">
        <v>814</v>
      </c>
      <c r="D350" s="211" t="s">
        <v>223</v>
      </c>
      <c r="E350" s="212" t="s">
        <v>1064</v>
      </c>
      <c r="F350" s="213" t="s">
        <v>1065</v>
      </c>
      <c r="G350" s="214" t="s">
        <v>281</v>
      </c>
      <c r="H350" s="215">
        <v>138.243</v>
      </c>
      <c r="I350" s="216"/>
      <c r="J350" s="217">
        <f>ROUND(I350*H350,2)</f>
        <v>0</v>
      </c>
      <c r="K350" s="213" t="s">
        <v>1</v>
      </c>
      <c r="L350" s="218"/>
      <c r="M350" s="219" t="s">
        <v>1</v>
      </c>
      <c r="N350" s="220" t="s">
        <v>38</v>
      </c>
      <c r="O350" s="73"/>
      <c r="P350" s="187">
        <f>O350*H350</f>
        <v>0</v>
      </c>
      <c r="Q350" s="187">
        <v>0.026450000000000001</v>
      </c>
      <c r="R350" s="187">
        <f>Q350*H350</f>
        <v>3.6565273500000002</v>
      </c>
      <c r="S350" s="187">
        <v>0</v>
      </c>
      <c r="T350" s="188">
        <f>S350*H350</f>
        <v>0</v>
      </c>
      <c r="AR350" s="189" t="s">
        <v>199</v>
      </c>
      <c r="AT350" s="189" t="s">
        <v>223</v>
      </c>
      <c r="AU350" s="189" t="s">
        <v>83</v>
      </c>
      <c r="AY350" s="18" t="s">
        <v>149</v>
      </c>
      <c r="BE350" s="190">
        <f>IF(N350="základní",J350,0)</f>
        <v>0</v>
      </c>
      <c r="BF350" s="190">
        <f>IF(N350="snížená",J350,0)</f>
        <v>0</v>
      </c>
      <c r="BG350" s="190">
        <f>IF(N350="zákl. přenesená",J350,0)</f>
        <v>0</v>
      </c>
      <c r="BH350" s="190">
        <f>IF(N350="sníž. přenesená",J350,0)</f>
        <v>0</v>
      </c>
      <c r="BI350" s="190">
        <f>IF(N350="nulová",J350,0)</f>
        <v>0</v>
      </c>
      <c r="BJ350" s="18" t="s">
        <v>81</v>
      </c>
      <c r="BK350" s="190">
        <f>ROUND(I350*H350,2)</f>
        <v>0</v>
      </c>
      <c r="BL350" s="18" t="s">
        <v>156</v>
      </c>
      <c r="BM350" s="189" t="s">
        <v>1066</v>
      </c>
    </row>
    <row r="351" s="12" customFormat="1">
      <c r="B351" s="194"/>
      <c r="D351" s="191" t="s">
        <v>160</v>
      </c>
      <c r="E351" s="195" t="s">
        <v>1</v>
      </c>
      <c r="F351" s="196" t="s">
        <v>1067</v>
      </c>
      <c r="H351" s="197">
        <v>138.243</v>
      </c>
      <c r="I351" s="198"/>
      <c r="L351" s="194"/>
      <c r="M351" s="199"/>
      <c r="N351" s="200"/>
      <c r="O351" s="200"/>
      <c r="P351" s="200"/>
      <c r="Q351" s="200"/>
      <c r="R351" s="200"/>
      <c r="S351" s="200"/>
      <c r="T351" s="201"/>
      <c r="AT351" s="195" t="s">
        <v>160</v>
      </c>
      <c r="AU351" s="195" t="s">
        <v>83</v>
      </c>
      <c r="AV351" s="12" t="s">
        <v>83</v>
      </c>
      <c r="AW351" s="12" t="s">
        <v>30</v>
      </c>
      <c r="AX351" s="12" t="s">
        <v>81</v>
      </c>
      <c r="AY351" s="195" t="s">
        <v>149</v>
      </c>
    </row>
    <row r="352" s="1" customFormat="1" ht="36" customHeight="1">
      <c r="B352" s="177"/>
      <c r="C352" s="178" t="s">
        <v>818</v>
      </c>
      <c r="D352" s="178" t="s">
        <v>151</v>
      </c>
      <c r="E352" s="179" t="s">
        <v>1068</v>
      </c>
      <c r="F352" s="180" t="s">
        <v>1069</v>
      </c>
      <c r="G352" s="181" t="s">
        <v>334</v>
      </c>
      <c r="H352" s="182">
        <v>1</v>
      </c>
      <c r="I352" s="183"/>
      <c r="J352" s="184">
        <f>ROUND(I352*H352,2)</f>
        <v>0</v>
      </c>
      <c r="K352" s="180" t="s">
        <v>531</v>
      </c>
      <c r="L352" s="37"/>
      <c r="M352" s="185" t="s">
        <v>1</v>
      </c>
      <c r="N352" s="186" t="s">
        <v>38</v>
      </c>
      <c r="O352" s="73"/>
      <c r="P352" s="187">
        <f>O352*H352</f>
        <v>0</v>
      </c>
      <c r="Q352" s="187">
        <v>8.0000000000000007E-05</v>
      </c>
      <c r="R352" s="187">
        <f>Q352*H352</f>
        <v>8.0000000000000007E-05</v>
      </c>
      <c r="S352" s="187">
        <v>0</v>
      </c>
      <c r="T352" s="188">
        <f>S352*H352</f>
        <v>0</v>
      </c>
      <c r="AR352" s="189" t="s">
        <v>156</v>
      </c>
      <c r="AT352" s="189" t="s">
        <v>151</v>
      </c>
      <c r="AU352" s="189" t="s">
        <v>83</v>
      </c>
      <c r="AY352" s="18" t="s">
        <v>149</v>
      </c>
      <c r="BE352" s="190">
        <f>IF(N352="základní",J352,0)</f>
        <v>0</v>
      </c>
      <c r="BF352" s="190">
        <f>IF(N352="snížená",J352,0)</f>
        <v>0</v>
      </c>
      <c r="BG352" s="190">
        <f>IF(N352="zákl. přenesená",J352,0)</f>
        <v>0</v>
      </c>
      <c r="BH352" s="190">
        <f>IF(N352="sníž. přenesená",J352,0)</f>
        <v>0</v>
      </c>
      <c r="BI352" s="190">
        <f>IF(N352="nulová",J352,0)</f>
        <v>0</v>
      </c>
      <c r="BJ352" s="18" t="s">
        <v>81</v>
      </c>
      <c r="BK352" s="190">
        <f>ROUND(I352*H352,2)</f>
        <v>0</v>
      </c>
      <c r="BL352" s="18" t="s">
        <v>156</v>
      </c>
      <c r="BM352" s="189" t="s">
        <v>1070</v>
      </c>
    </row>
    <row r="353" s="12" customFormat="1">
      <c r="B353" s="194"/>
      <c r="D353" s="191" t="s">
        <v>160</v>
      </c>
      <c r="E353" s="195" t="s">
        <v>1</v>
      </c>
      <c r="F353" s="196" t="s">
        <v>1071</v>
      </c>
      <c r="H353" s="197">
        <v>1</v>
      </c>
      <c r="I353" s="198"/>
      <c r="L353" s="194"/>
      <c r="M353" s="199"/>
      <c r="N353" s="200"/>
      <c r="O353" s="200"/>
      <c r="P353" s="200"/>
      <c r="Q353" s="200"/>
      <c r="R353" s="200"/>
      <c r="S353" s="200"/>
      <c r="T353" s="201"/>
      <c r="AT353" s="195" t="s">
        <v>160</v>
      </c>
      <c r="AU353" s="195" t="s">
        <v>83</v>
      </c>
      <c r="AV353" s="12" t="s">
        <v>83</v>
      </c>
      <c r="AW353" s="12" t="s">
        <v>30</v>
      </c>
      <c r="AX353" s="12" t="s">
        <v>81</v>
      </c>
      <c r="AY353" s="195" t="s">
        <v>149</v>
      </c>
    </row>
    <row r="354" s="1" customFormat="1" ht="16.5" customHeight="1">
      <c r="B354" s="177"/>
      <c r="C354" s="211" t="s">
        <v>822</v>
      </c>
      <c r="D354" s="211" t="s">
        <v>223</v>
      </c>
      <c r="E354" s="212" t="s">
        <v>1072</v>
      </c>
      <c r="F354" s="213" t="s">
        <v>1073</v>
      </c>
      <c r="G354" s="214" t="s">
        <v>334</v>
      </c>
      <c r="H354" s="215">
        <v>1</v>
      </c>
      <c r="I354" s="216"/>
      <c r="J354" s="217">
        <f>ROUND(I354*H354,2)</f>
        <v>0</v>
      </c>
      <c r="K354" s="213" t="s">
        <v>531</v>
      </c>
      <c r="L354" s="218"/>
      <c r="M354" s="219" t="s">
        <v>1</v>
      </c>
      <c r="N354" s="220" t="s">
        <v>38</v>
      </c>
      <c r="O354" s="73"/>
      <c r="P354" s="187">
        <f>O354*H354</f>
        <v>0</v>
      </c>
      <c r="Q354" s="187">
        <v>0.00089999999999999998</v>
      </c>
      <c r="R354" s="187">
        <f>Q354*H354</f>
        <v>0.00089999999999999998</v>
      </c>
      <c r="S354" s="187">
        <v>0</v>
      </c>
      <c r="T354" s="188">
        <f>S354*H354</f>
        <v>0</v>
      </c>
      <c r="AR354" s="189" t="s">
        <v>199</v>
      </c>
      <c r="AT354" s="189" t="s">
        <v>223</v>
      </c>
      <c r="AU354" s="189" t="s">
        <v>83</v>
      </c>
      <c r="AY354" s="18" t="s">
        <v>149</v>
      </c>
      <c r="BE354" s="190">
        <f>IF(N354="základní",J354,0)</f>
        <v>0</v>
      </c>
      <c r="BF354" s="190">
        <f>IF(N354="snížená",J354,0)</f>
        <v>0</v>
      </c>
      <c r="BG354" s="190">
        <f>IF(N354="zákl. přenesená",J354,0)</f>
        <v>0</v>
      </c>
      <c r="BH354" s="190">
        <f>IF(N354="sníž. přenesená",J354,0)</f>
        <v>0</v>
      </c>
      <c r="BI354" s="190">
        <f>IF(N354="nulová",J354,0)</f>
        <v>0</v>
      </c>
      <c r="BJ354" s="18" t="s">
        <v>81</v>
      </c>
      <c r="BK354" s="190">
        <f>ROUND(I354*H354,2)</f>
        <v>0</v>
      </c>
      <c r="BL354" s="18" t="s">
        <v>156</v>
      </c>
      <c r="BM354" s="189" t="s">
        <v>1074</v>
      </c>
    </row>
    <row r="355" s="12" customFormat="1">
      <c r="B355" s="194"/>
      <c r="D355" s="191" t="s">
        <v>160</v>
      </c>
      <c r="E355" s="195" t="s">
        <v>1</v>
      </c>
      <c r="F355" s="196" t="s">
        <v>692</v>
      </c>
      <c r="H355" s="197">
        <v>1</v>
      </c>
      <c r="I355" s="198"/>
      <c r="L355" s="194"/>
      <c r="M355" s="199"/>
      <c r="N355" s="200"/>
      <c r="O355" s="200"/>
      <c r="P355" s="200"/>
      <c r="Q355" s="200"/>
      <c r="R355" s="200"/>
      <c r="S355" s="200"/>
      <c r="T355" s="201"/>
      <c r="AT355" s="195" t="s">
        <v>160</v>
      </c>
      <c r="AU355" s="195" t="s">
        <v>83</v>
      </c>
      <c r="AV355" s="12" t="s">
        <v>83</v>
      </c>
      <c r="AW355" s="12" t="s">
        <v>30</v>
      </c>
      <c r="AX355" s="12" t="s">
        <v>81</v>
      </c>
      <c r="AY355" s="195" t="s">
        <v>149</v>
      </c>
    </row>
    <row r="356" s="1" customFormat="1" ht="36" customHeight="1">
      <c r="B356" s="177"/>
      <c r="C356" s="178" t="s">
        <v>826</v>
      </c>
      <c r="D356" s="178" t="s">
        <v>151</v>
      </c>
      <c r="E356" s="179" t="s">
        <v>1075</v>
      </c>
      <c r="F356" s="180" t="s">
        <v>1076</v>
      </c>
      <c r="G356" s="181" t="s">
        <v>334</v>
      </c>
      <c r="H356" s="182">
        <v>4</v>
      </c>
      <c r="I356" s="183"/>
      <c r="J356" s="184">
        <f>ROUND(I356*H356,2)</f>
        <v>0</v>
      </c>
      <c r="K356" s="180" t="s">
        <v>531</v>
      </c>
      <c r="L356" s="37"/>
      <c r="M356" s="185" t="s">
        <v>1</v>
      </c>
      <c r="N356" s="186" t="s">
        <v>38</v>
      </c>
      <c r="O356" s="73"/>
      <c r="P356" s="187">
        <f>O356*H356</f>
        <v>0</v>
      </c>
      <c r="Q356" s="187">
        <v>0.00010000000000000001</v>
      </c>
      <c r="R356" s="187">
        <f>Q356*H356</f>
        <v>0.00040000000000000002</v>
      </c>
      <c r="S356" s="187">
        <v>0</v>
      </c>
      <c r="T356" s="188">
        <f>S356*H356</f>
        <v>0</v>
      </c>
      <c r="AR356" s="189" t="s">
        <v>156</v>
      </c>
      <c r="AT356" s="189" t="s">
        <v>151</v>
      </c>
      <c r="AU356" s="189" t="s">
        <v>83</v>
      </c>
      <c r="AY356" s="18" t="s">
        <v>149</v>
      </c>
      <c r="BE356" s="190">
        <f>IF(N356="základní",J356,0)</f>
        <v>0</v>
      </c>
      <c r="BF356" s="190">
        <f>IF(N356="snížená",J356,0)</f>
        <v>0</v>
      </c>
      <c r="BG356" s="190">
        <f>IF(N356="zákl. přenesená",J356,0)</f>
        <v>0</v>
      </c>
      <c r="BH356" s="190">
        <f>IF(N356="sníž. přenesená",J356,0)</f>
        <v>0</v>
      </c>
      <c r="BI356" s="190">
        <f>IF(N356="nulová",J356,0)</f>
        <v>0</v>
      </c>
      <c r="BJ356" s="18" t="s">
        <v>81</v>
      </c>
      <c r="BK356" s="190">
        <f>ROUND(I356*H356,2)</f>
        <v>0</v>
      </c>
      <c r="BL356" s="18" t="s">
        <v>156</v>
      </c>
      <c r="BM356" s="189" t="s">
        <v>1077</v>
      </c>
    </row>
    <row r="357" s="12" customFormat="1">
      <c r="B357" s="194"/>
      <c r="D357" s="191" t="s">
        <v>160</v>
      </c>
      <c r="E357" s="195" t="s">
        <v>1</v>
      </c>
      <c r="F357" s="196" t="s">
        <v>1078</v>
      </c>
      <c r="H357" s="197">
        <v>4</v>
      </c>
      <c r="I357" s="198"/>
      <c r="L357" s="194"/>
      <c r="M357" s="199"/>
      <c r="N357" s="200"/>
      <c r="O357" s="200"/>
      <c r="P357" s="200"/>
      <c r="Q357" s="200"/>
      <c r="R357" s="200"/>
      <c r="S357" s="200"/>
      <c r="T357" s="201"/>
      <c r="AT357" s="195" t="s">
        <v>160</v>
      </c>
      <c r="AU357" s="195" t="s">
        <v>83</v>
      </c>
      <c r="AV357" s="12" t="s">
        <v>83</v>
      </c>
      <c r="AW357" s="12" t="s">
        <v>30</v>
      </c>
      <c r="AX357" s="12" t="s">
        <v>81</v>
      </c>
      <c r="AY357" s="195" t="s">
        <v>149</v>
      </c>
    </row>
    <row r="358" s="1" customFormat="1" ht="16.5" customHeight="1">
      <c r="B358" s="177"/>
      <c r="C358" s="211" t="s">
        <v>831</v>
      </c>
      <c r="D358" s="211" t="s">
        <v>223</v>
      </c>
      <c r="E358" s="212" t="s">
        <v>1079</v>
      </c>
      <c r="F358" s="213" t="s">
        <v>1080</v>
      </c>
      <c r="G358" s="214" t="s">
        <v>334</v>
      </c>
      <c r="H358" s="215">
        <v>4</v>
      </c>
      <c r="I358" s="216"/>
      <c r="J358" s="217">
        <f>ROUND(I358*H358,2)</f>
        <v>0</v>
      </c>
      <c r="K358" s="213" t="s">
        <v>531</v>
      </c>
      <c r="L358" s="218"/>
      <c r="M358" s="219" t="s">
        <v>1</v>
      </c>
      <c r="N358" s="220" t="s">
        <v>38</v>
      </c>
      <c r="O358" s="73"/>
      <c r="P358" s="187">
        <f>O358*H358</f>
        <v>0</v>
      </c>
      <c r="Q358" s="187">
        <v>0.0023999999999999998</v>
      </c>
      <c r="R358" s="187">
        <f>Q358*H358</f>
        <v>0.0095999999999999992</v>
      </c>
      <c r="S358" s="187">
        <v>0</v>
      </c>
      <c r="T358" s="188">
        <f>S358*H358</f>
        <v>0</v>
      </c>
      <c r="AR358" s="189" t="s">
        <v>199</v>
      </c>
      <c r="AT358" s="189" t="s">
        <v>223</v>
      </c>
      <c r="AU358" s="189" t="s">
        <v>83</v>
      </c>
      <c r="AY358" s="18" t="s">
        <v>149</v>
      </c>
      <c r="BE358" s="190">
        <f>IF(N358="základní",J358,0)</f>
        <v>0</v>
      </c>
      <c r="BF358" s="190">
        <f>IF(N358="snížená",J358,0)</f>
        <v>0</v>
      </c>
      <c r="BG358" s="190">
        <f>IF(N358="zákl. přenesená",J358,0)</f>
        <v>0</v>
      </c>
      <c r="BH358" s="190">
        <f>IF(N358="sníž. přenesená",J358,0)</f>
        <v>0</v>
      </c>
      <c r="BI358" s="190">
        <f>IF(N358="nulová",J358,0)</f>
        <v>0</v>
      </c>
      <c r="BJ358" s="18" t="s">
        <v>81</v>
      </c>
      <c r="BK358" s="190">
        <f>ROUND(I358*H358,2)</f>
        <v>0</v>
      </c>
      <c r="BL358" s="18" t="s">
        <v>156</v>
      </c>
      <c r="BM358" s="189" t="s">
        <v>1081</v>
      </c>
    </row>
    <row r="359" s="12" customFormat="1">
      <c r="B359" s="194"/>
      <c r="D359" s="191" t="s">
        <v>160</v>
      </c>
      <c r="E359" s="195" t="s">
        <v>1</v>
      </c>
      <c r="F359" s="196" t="s">
        <v>703</v>
      </c>
      <c r="H359" s="197">
        <v>4</v>
      </c>
      <c r="I359" s="198"/>
      <c r="L359" s="194"/>
      <c r="M359" s="199"/>
      <c r="N359" s="200"/>
      <c r="O359" s="200"/>
      <c r="P359" s="200"/>
      <c r="Q359" s="200"/>
      <c r="R359" s="200"/>
      <c r="S359" s="200"/>
      <c r="T359" s="201"/>
      <c r="AT359" s="195" t="s">
        <v>160</v>
      </c>
      <c r="AU359" s="195" t="s">
        <v>83</v>
      </c>
      <c r="AV359" s="12" t="s">
        <v>83</v>
      </c>
      <c r="AW359" s="12" t="s">
        <v>30</v>
      </c>
      <c r="AX359" s="12" t="s">
        <v>81</v>
      </c>
      <c r="AY359" s="195" t="s">
        <v>149</v>
      </c>
    </row>
    <row r="360" s="1" customFormat="1" ht="36" customHeight="1">
      <c r="B360" s="177"/>
      <c r="C360" s="178" t="s">
        <v>835</v>
      </c>
      <c r="D360" s="178" t="s">
        <v>151</v>
      </c>
      <c r="E360" s="179" t="s">
        <v>1082</v>
      </c>
      <c r="F360" s="180" t="s">
        <v>1083</v>
      </c>
      <c r="G360" s="181" t="s">
        <v>334</v>
      </c>
      <c r="H360" s="182">
        <v>2</v>
      </c>
      <c r="I360" s="183"/>
      <c r="J360" s="184">
        <f>ROUND(I360*H360,2)</f>
        <v>0</v>
      </c>
      <c r="K360" s="180" t="s">
        <v>531</v>
      </c>
      <c r="L360" s="37"/>
      <c r="M360" s="185" t="s">
        <v>1</v>
      </c>
      <c r="N360" s="186" t="s">
        <v>38</v>
      </c>
      <c r="O360" s="73"/>
      <c r="P360" s="187">
        <f>O360*H360</f>
        <v>0</v>
      </c>
      <c r="Q360" s="187">
        <v>0.00011</v>
      </c>
      <c r="R360" s="187">
        <f>Q360*H360</f>
        <v>0.00022000000000000001</v>
      </c>
      <c r="S360" s="187">
        <v>0</v>
      </c>
      <c r="T360" s="188">
        <f>S360*H360</f>
        <v>0</v>
      </c>
      <c r="AR360" s="189" t="s">
        <v>156</v>
      </c>
      <c r="AT360" s="189" t="s">
        <v>151</v>
      </c>
      <c r="AU360" s="189" t="s">
        <v>83</v>
      </c>
      <c r="AY360" s="18" t="s">
        <v>149</v>
      </c>
      <c r="BE360" s="190">
        <f>IF(N360="základní",J360,0)</f>
        <v>0</v>
      </c>
      <c r="BF360" s="190">
        <f>IF(N360="snížená",J360,0)</f>
        <v>0</v>
      </c>
      <c r="BG360" s="190">
        <f>IF(N360="zákl. přenesená",J360,0)</f>
        <v>0</v>
      </c>
      <c r="BH360" s="190">
        <f>IF(N360="sníž. přenesená",J360,0)</f>
        <v>0</v>
      </c>
      <c r="BI360" s="190">
        <f>IF(N360="nulová",J360,0)</f>
        <v>0</v>
      </c>
      <c r="BJ360" s="18" t="s">
        <v>81</v>
      </c>
      <c r="BK360" s="190">
        <f>ROUND(I360*H360,2)</f>
        <v>0</v>
      </c>
      <c r="BL360" s="18" t="s">
        <v>156</v>
      </c>
      <c r="BM360" s="189" t="s">
        <v>1084</v>
      </c>
    </row>
    <row r="361" s="12" customFormat="1">
      <c r="B361" s="194"/>
      <c r="D361" s="191" t="s">
        <v>160</v>
      </c>
      <c r="E361" s="195" t="s">
        <v>1</v>
      </c>
      <c r="F361" s="196" t="s">
        <v>1085</v>
      </c>
      <c r="H361" s="197">
        <v>2</v>
      </c>
      <c r="I361" s="198"/>
      <c r="L361" s="194"/>
      <c r="M361" s="199"/>
      <c r="N361" s="200"/>
      <c r="O361" s="200"/>
      <c r="P361" s="200"/>
      <c r="Q361" s="200"/>
      <c r="R361" s="200"/>
      <c r="S361" s="200"/>
      <c r="T361" s="201"/>
      <c r="AT361" s="195" t="s">
        <v>160</v>
      </c>
      <c r="AU361" s="195" t="s">
        <v>83</v>
      </c>
      <c r="AV361" s="12" t="s">
        <v>83</v>
      </c>
      <c r="AW361" s="12" t="s">
        <v>30</v>
      </c>
      <c r="AX361" s="12" t="s">
        <v>81</v>
      </c>
      <c r="AY361" s="195" t="s">
        <v>149</v>
      </c>
    </row>
    <row r="362" s="1" customFormat="1" ht="16.5" customHeight="1">
      <c r="B362" s="177"/>
      <c r="C362" s="211" t="s">
        <v>838</v>
      </c>
      <c r="D362" s="211" t="s">
        <v>223</v>
      </c>
      <c r="E362" s="212" t="s">
        <v>1086</v>
      </c>
      <c r="F362" s="213" t="s">
        <v>1087</v>
      </c>
      <c r="G362" s="214" t="s">
        <v>334</v>
      </c>
      <c r="H362" s="215">
        <v>2</v>
      </c>
      <c r="I362" s="216"/>
      <c r="J362" s="217">
        <f>ROUND(I362*H362,2)</f>
        <v>0</v>
      </c>
      <c r="K362" s="213" t="s">
        <v>531</v>
      </c>
      <c r="L362" s="218"/>
      <c r="M362" s="219" t="s">
        <v>1</v>
      </c>
      <c r="N362" s="220" t="s">
        <v>38</v>
      </c>
      <c r="O362" s="73"/>
      <c r="P362" s="187">
        <f>O362*H362</f>
        <v>0</v>
      </c>
      <c r="Q362" s="187">
        <v>0.0047999999999999996</v>
      </c>
      <c r="R362" s="187">
        <f>Q362*H362</f>
        <v>0.0095999999999999992</v>
      </c>
      <c r="S362" s="187">
        <v>0</v>
      </c>
      <c r="T362" s="188">
        <f>S362*H362</f>
        <v>0</v>
      </c>
      <c r="AR362" s="189" t="s">
        <v>199</v>
      </c>
      <c r="AT362" s="189" t="s">
        <v>223</v>
      </c>
      <c r="AU362" s="189" t="s">
        <v>83</v>
      </c>
      <c r="AY362" s="18" t="s">
        <v>149</v>
      </c>
      <c r="BE362" s="190">
        <f>IF(N362="základní",J362,0)</f>
        <v>0</v>
      </c>
      <c r="BF362" s="190">
        <f>IF(N362="snížená",J362,0)</f>
        <v>0</v>
      </c>
      <c r="BG362" s="190">
        <f>IF(N362="zákl. přenesená",J362,0)</f>
        <v>0</v>
      </c>
      <c r="BH362" s="190">
        <f>IF(N362="sníž. přenesená",J362,0)</f>
        <v>0</v>
      </c>
      <c r="BI362" s="190">
        <f>IF(N362="nulová",J362,0)</f>
        <v>0</v>
      </c>
      <c r="BJ362" s="18" t="s">
        <v>81</v>
      </c>
      <c r="BK362" s="190">
        <f>ROUND(I362*H362,2)</f>
        <v>0</v>
      </c>
      <c r="BL362" s="18" t="s">
        <v>156</v>
      </c>
      <c r="BM362" s="189" t="s">
        <v>1088</v>
      </c>
    </row>
    <row r="363" s="12" customFormat="1">
      <c r="B363" s="194"/>
      <c r="D363" s="191" t="s">
        <v>160</v>
      </c>
      <c r="E363" s="195" t="s">
        <v>1</v>
      </c>
      <c r="F363" s="196" t="s">
        <v>749</v>
      </c>
      <c r="H363" s="197">
        <v>2</v>
      </c>
      <c r="I363" s="198"/>
      <c r="L363" s="194"/>
      <c r="M363" s="199"/>
      <c r="N363" s="200"/>
      <c r="O363" s="200"/>
      <c r="P363" s="200"/>
      <c r="Q363" s="200"/>
      <c r="R363" s="200"/>
      <c r="S363" s="200"/>
      <c r="T363" s="201"/>
      <c r="AT363" s="195" t="s">
        <v>160</v>
      </c>
      <c r="AU363" s="195" t="s">
        <v>83</v>
      </c>
      <c r="AV363" s="12" t="s">
        <v>83</v>
      </c>
      <c r="AW363" s="12" t="s">
        <v>30</v>
      </c>
      <c r="AX363" s="12" t="s">
        <v>81</v>
      </c>
      <c r="AY363" s="195" t="s">
        <v>149</v>
      </c>
    </row>
    <row r="364" s="1" customFormat="1" ht="36" customHeight="1">
      <c r="B364" s="177"/>
      <c r="C364" s="178" t="s">
        <v>841</v>
      </c>
      <c r="D364" s="178" t="s">
        <v>151</v>
      </c>
      <c r="E364" s="179" t="s">
        <v>1089</v>
      </c>
      <c r="F364" s="180" t="s">
        <v>1090</v>
      </c>
      <c r="G364" s="181" t="s">
        <v>334</v>
      </c>
      <c r="H364" s="182">
        <v>8</v>
      </c>
      <c r="I364" s="183"/>
      <c r="J364" s="184">
        <f>ROUND(I364*H364,2)</f>
        <v>0</v>
      </c>
      <c r="K364" s="180" t="s">
        <v>531</v>
      </c>
      <c r="L364" s="37"/>
      <c r="M364" s="185" t="s">
        <v>1</v>
      </c>
      <c r="N364" s="186" t="s">
        <v>38</v>
      </c>
      <c r="O364" s="73"/>
      <c r="P364" s="187">
        <f>O364*H364</f>
        <v>0</v>
      </c>
      <c r="Q364" s="187">
        <v>0.00011</v>
      </c>
      <c r="R364" s="187">
        <f>Q364*H364</f>
        <v>0.00088000000000000003</v>
      </c>
      <c r="S364" s="187">
        <v>0</v>
      </c>
      <c r="T364" s="188">
        <f>S364*H364</f>
        <v>0</v>
      </c>
      <c r="AR364" s="189" t="s">
        <v>156</v>
      </c>
      <c r="AT364" s="189" t="s">
        <v>151</v>
      </c>
      <c r="AU364" s="189" t="s">
        <v>83</v>
      </c>
      <c r="AY364" s="18" t="s">
        <v>149</v>
      </c>
      <c r="BE364" s="190">
        <f>IF(N364="základní",J364,0)</f>
        <v>0</v>
      </c>
      <c r="BF364" s="190">
        <f>IF(N364="snížená",J364,0)</f>
        <v>0</v>
      </c>
      <c r="BG364" s="190">
        <f>IF(N364="zákl. přenesená",J364,0)</f>
        <v>0</v>
      </c>
      <c r="BH364" s="190">
        <f>IF(N364="sníž. přenesená",J364,0)</f>
        <v>0</v>
      </c>
      <c r="BI364" s="190">
        <f>IF(N364="nulová",J364,0)</f>
        <v>0</v>
      </c>
      <c r="BJ364" s="18" t="s">
        <v>81</v>
      </c>
      <c r="BK364" s="190">
        <f>ROUND(I364*H364,2)</f>
        <v>0</v>
      </c>
      <c r="BL364" s="18" t="s">
        <v>156</v>
      </c>
      <c r="BM364" s="189" t="s">
        <v>1091</v>
      </c>
    </row>
    <row r="365" s="12" customFormat="1">
      <c r="B365" s="194"/>
      <c r="D365" s="191" t="s">
        <v>160</v>
      </c>
      <c r="E365" s="195" t="s">
        <v>1</v>
      </c>
      <c r="F365" s="196" t="s">
        <v>1092</v>
      </c>
      <c r="H365" s="197">
        <v>8</v>
      </c>
      <c r="I365" s="198"/>
      <c r="L365" s="194"/>
      <c r="M365" s="199"/>
      <c r="N365" s="200"/>
      <c r="O365" s="200"/>
      <c r="P365" s="200"/>
      <c r="Q365" s="200"/>
      <c r="R365" s="200"/>
      <c r="S365" s="200"/>
      <c r="T365" s="201"/>
      <c r="AT365" s="195" t="s">
        <v>160</v>
      </c>
      <c r="AU365" s="195" t="s">
        <v>83</v>
      </c>
      <c r="AV365" s="12" t="s">
        <v>83</v>
      </c>
      <c r="AW365" s="12" t="s">
        <v>30</v>
      </c>
      <c r="AX365" s="12" t="s">
        <v>81</v>
      </c>
      <c r="AY365" s="195" t="s">
        <v>149</v>
      </c>
    </row>
    <row r="366" s="1" customFormat="1" ht="16.5" customHeight="1">
      <c r="B366" s="177"/>
      <c r="C366" s="211" t="s">
        <v>498</v>
      </c>
      <c r="D366" s="211" t="s">
        <v>223</v>
      </c>
      <c r="E366" s="212" t="s">
        <v>1093</v>
      </c>
      <c r="F366" s="213" t="s">
        <v>1094</v>
      </c>
      <c r="G366" s="214" t="s">
        <v>334</v>
      </c>
      <c r="H366" s="215">
        <v>8</v>
      </c>
      <c r="I366" s="216"/>
      <c r="J366" s="217">
        <f>ROUND(I366*H366,2)</f>
        <v>0</v>
      </c>
      <c r="K366" s="213" t="s">
        <v>531</v>
      </c>
      <c r="L366" s="218"/>
      <c r="M366" s="219" t="s">
        <v>1</v>
      </c>
      <c r="N366" s="220" t="s">
        <v>38</v>
      </c>
      <c r="O366" s="73"/>
      <c r="P366" s="187">
        <f>O366*H366</f>
        <v>0</v>
      </c>
      <c r="Q366" s="187">
        <v>0.010200000000000001</v>
      </c>
      <c r="R366" s="187">
        <f>Q366*H366</f>
        <v>0.081600000000000006</v>
      </c>
      <c r="S366" s="187">
        <v>0</v>
      </c>
      <c r="T366" s="188">
        <f>S366*H366</f>
        <v>0</v>
      </c>
      <c r="AR366" s="189" t="s">
        <v>199</v>
      </c>
      <c r="AT366" s="189" t="s">
        <v>223</v>
      </c>
      <c r="AU366" s="189" t="s">
        <v>83</v>
      </c>
      <c r="AY366" s="18" t="s">
        <v>149</v>
      </c>
      <c r="BE366" s="190">
        <f>IF(N366="základní",J366,0)</f>
        <v>0</v>
      </c>
      <c r="BF366" s="190">
        <f>IF(N366="snížená",J366,0)</f>
        <v>0</v>
      </c>
      <c r="BG366" s="190">
        <f>IF(N366="zákl. přenesená",J366,0)</f>
        <v>0</v>
      </c>
      <c r="BH366" s="190">
        <f>IF(N366="sníž. přenesená",J366,0)</f>
        <v>0</v>
      </c>
      <c r="BI366" s="190">
        <f>IF(N366="nulová",J366,0)</f>
        <v>0</v>
      </c>
      <c r="BJ366" s="18" t="s">
        <v>81</v>
      </c>
      <c r="BK366" s="190">
        <f>ROUND(I366*H366,2)</f>
        <v>0</v>
      </c>
      <c r="BL366" s="18" t="s">
        <v>156</v>
      </c>
      <c r="BM366" s="189" t="s">
        <v>1095</v>
      </c>
    </row>
    <row r="367" s="12" customFormat="1">
      <c r="B367" s="194"/>
      <c r="D367" s="191" t="s">
        <v>160</v>
      </c>
      <c r="E367" s="195" t="s">
        <v>1</v>
      </c>
      <c r="F367" s="196" t="s">
        <v>1096</v>
      </c>
      <c r="H367" s="197">
        <v>8</v>
      </c>
      <c r="I367" s="198"/>
      <c r="L367" s="194"/>
      <c r="M367" s="199"/>
      <c r="N367" s="200"/>
      <c r="O367" s="200"/>
      <c r="P367" s="200"/>
      <c r="Q367" s="200"/>
      <c r="R367" s="200"/>
      <c r="S367" s="200"/>
      <c r="T367" s="201"/>
      <c r="AT367" s="195" t="s">
        <v>160</v>
      </c>
      <c r="AU367" s="195" t="s">
        <v>83</v>
      </c>
      <c r="AV367" s="12" t="s">
        <v>83</v>
      </c>
      <c r="AW367" s="12" t="s">
        <v>30</v>
      </c>
      <c r="AX367" s="12" t="s">
        <v>81</v>
      </c>
      <c r="AY367" s="195" t="s">
        <v>149</v>
      </c>
    </row>
    <row r="368" s="1" customFormat="1" ht="24" customHeight="1">
      <c r="B368" s="177"/>
      <c r="C368" s="178" t="s">
        <v>849</v>
      </c>
      <c r="D368" s="178" t="s">
        <v>151</v>
      </c>
      <c r="E368" s="179" t="s">
        <v>765</v>
      </c>
      <c r="F368" s="180" t="s">
        <v>766</v>
      </c>
      <c r="G368" s="181" t="s">
        <v>334</v>
      </c>
      <c r="H368" s="182">
        <v>1</v>
      </c>
      <c r="I368" s="183"/>
      <c r="J368" s="184">
        <f>ROUND(I368*H368,2)</f>
        <v>0</v>
      </c>
      <c r="K368" s="180" t="s">
        <v>531</v>
      </c>
      <c r="L368" s="37"/>
      <c r="M368" s="185" t="s">
        <v>1</v>
      </c>
      <c r="N368" s="186" t="s">
        <v>38</v>
      </c>
      <c r="O368" s="73"/>
      <c r="P368" s="187">
        <f>O368*H368</f>
        <v>0</v>
      </c>
      <c r="Q368" s="187">
        <v>0.46009</v>
      </c>
      <c r="R368" s="187">
        <f>Q368*H368</f>
        <v>0.46009</v>
      </c>
      <c r="S368" s="187">
        <v>0</v>
      </c>
      <c r="T368" s="188">
        <f>S368*H368</f>
        <v>0</v>
      </c>
      <c r="AR368" s="189" t="s">
        <v>156</v>
      </c>
      <c r="AT368" s="189" t="s">
        <v>151</v>
      </c>
      <c r="AU368" s="189" t="s">
        <v>83</v>
      </c>
      <c r="AY368" s="18" t="s">
        <v>149</v>
      </c>
      <c r="BE368" s="190">
        <f>IF(N368="základní",J368,0)</f>
        <v>0</v>
      </c>
      <c r="BF368" s="190">
        <f>IF(N368="snížená",J368,0)</f>
        <v>0</v>
      </c>
      <c r="BG368" s="190">
        <f>IF(N368="zákl. přenesená",J368,0)</f>
        <v>0</v>
      </c>
      <c r="BH368" s="190">
        <f>IF(N368="sníž. přenesená",J368,0)</f>
        <v>0</v>
      </c>
      <c r="BI368" s="190">
        <f>IF(N368="nulová",J368,0)</f>
        <v>0</v>
      </c>
      <c r="BJ368" s="18" t="s">
        <v>81</v>
      </c>
      <c r="BK368" s="190">
        <f>ROUND(I368*H368,2)</f>
        <v>0</v>
      </c>
      <c r="BL368" s="18" t="s">
        <v>156</v>
      </c>
      <c r="BM368" s="189" t="s">
        <v>1097</v>
      </c>
    </row>
    <row r="369" s="12" customFormat="1">
      <c r="B369" s="194"/>
      <c r="D369" s="191" t="s">
        <v>160</v>
      </c>
      <c r="E369" s="195" t="s">
        <v>1</v>
      </c>
      <c r="F369" s="196" t="s">
        <v>692</v>
      </c>
      <c r="H369" s="197">
        <v>1</v>
      </c>
      <c r="I369" s="198"/>
      <c r="L369" s="194"/>
      <c r="M369" s="199"/>
      <c r="N369" s="200"/>
      <c r="O369" s="200"/>
      <c r="P369" s="200"/>
      <c r="Q369" s="200"/>
      <c r="R369" s="200"/>
      <c r="S369" s="200"/>
      <c r="T369" s="201"/>
      <c r="AT369" s="195" t="s">
        <v>160</v>
      </c>
      <c r="AU369" s="195" t="s">
        <v>83</v>
      </c>
      <c r="AV369" s="12" t="s">
        <v>83</v>
      </c>
      <c r="AW369" s="12" t="s">
        <v>30</v>
      </c>
      <c r="AX369" s="12" t="s">
        <v>81</v>
      </c>
      <c r="AY369" s="195" t="s">
        <v>149</v>
      </c>
    </row>
    <row r="370" s="1" customFormat="1" ht="24" customHeight="1">
      <c r="B370" s="177"/>
      <c r="C370" s="178" t="s">
        <v>854</v>
      </c>
      <c r="D370" s="178" t="s">
        <v>151</v>
      </c>
      <c r="E370" s="179" t="s">
        <v>768</v>
      </c>
      <c r="F370" s="180" t="s">
        <v>769</v>
      </c>
      <c r="G370" s="181" t="s">
        <v>281</v>
      </c>
      <c r="H370" s="182">
        <v>7</v>
      </c>
      <c r="I370" s="183"/>
      <c r="J370" s="184">
        <f>ROUND(I370*H370,2)</f>
        <v>0</v>
      </c>
      <c r="K370" s="180" t="s">
        <v>531</v>
      </c>
      <c r="L370" s="37"/>
      <c r="M370" s="185" t="s">
        <v>1</v>
      </c>
      <c r="N370" s="186" t="s">
        <v>38</v>
      </c>
      <c r="O370" s="73"/>
      <c r="P370" s="187">
        <f>O370*H370</f>
        <v>0</v>
      </c>
      <c r="Q370" s="187">
        <v>0</v>
      </c>
      <c r="R370" s="187">
        <f>Q370*H370</f>
        <v>0</v>
      </c>
      <c r="S370" s="187">
        <v>0</v>
      </c>
      <c r="T370" s="188">
        <f>S370*H370</f>
        <v>0</v>
      </c>
      <c r="AR370" s="189" t="s">
        <v>156</v>
      </c>
      <c r="AT370" s="189" t="s">
        <v>151</v>
      </c>
      <c r="AU370" s="189" t="s">
        <v>83</v>
      </c>
      <c r="AY370" s="18" t="s">
        <v>149</v>
      </c>
      <c r="BE370" s="190">
        <f>IF(N370="základní",J370,0)</f>
        <v>0</v>
      </c>
      <c r="BF370" s="190">
        <f>IF(N370="snížená",J370,0)</f>
        <v>0</v>
      </c>
      <c r="BG370" s="190">
        <f>IF(N370="zákl. přenesená",J370,0)</f>
        <v>0</v>
      </c>
      <c r="BH370" s="190">
        <f>IF(N370="sníž. přenesená",J370,0)</f>
        <v>0</v>
      </c>
      <c r="BI370" s="190">
        <f>IF(N370="nulová",J370,0)</f>
        <v>0</v>
      </c>
      <c r="BJ370" s="18" t="s">
        <v>81</v>
      </c>
      <c r="BK370" s="190">
        <f>ROUND(I370*H370,2)</f>
        <v>0</v>
      </c>
      <c r="BL370" s="18" t="s">
        <v>156</v>
      </c>
      <c r="BM370" s="189" t="s">
        <v>1098</v>
      </c>
    </row>
    <row r="371" s="12" customFormat="1">
      <c r="B371" s="194"/>
      <c r="D371" s="191" t="s">
        <v>160</v>
      </c>
      <c r="E371" s="195" t="s">
        <v>1</v>
      </c>
      <c r="F371" s="196" t="s">
        <v>1099</v>
      </c>
      <c r="H371" s="197">
        <v>7</v>
      </c>
      <c r="I371" s="198"/>
      <c r="L371" s="194"/>
      <c r="M371" s="199"/>
      <c r="N371" s="200"/>
      <c r="O371" s="200"/>
      <c r="P371" s="200"/>
      <c r="Q371" s="200"/>
      <c r="R371" s="200"/>
      <c r="S371" s="200"/>
      <c r="T371" s="201"/>
      <c r="AT371" s="195" t="s">
        <v>160</v>
      </c>
      <c r="AU371" s="195" t="s">
        <v>83</v>
      </c>
      <c r="AV371" s="12" t="s">
        <v>83</v>
      </c>
      <c r="AW371" s="12" t="s">
        <v>30</v>
      </c>
      <c r="AX371" s="12" t="s">
        <v>81</v>
      </c>
      <c r="AY371" s="195" t="s">
        <v>149</v>
      </c>
    </row>
    <row r="372" s="1" customFormat="1" ht="16.5" customHeight="1">
      <c r="B372" s="177"/>
      <c r="C372" s="178" t="s">
        <v>859</v>
      </c>
      <c r="D372" s="178" t="s">
        <v>151</v>
      </c>
      <c r="E372" s="179" t="s">
        <v>1100</v>
      </c>
      <c r="F372" s="180" t="s">
        <v>1101</v>
      </c>
      <c r="G372" s="181" t="s">
        <v>281</v>
      </c>
      <c r="H372" s="182">
        <v>44.5</v>
      </c>
      <c r="I372" s="183"/>
      <c r="J372" s="184">
        <f>ROUND(I372*H372,2)</f>
        <v>0</v>
      </c>
      <c r="K372" s="180" t="s">
        <v>531</v>
      </c>
      <c r="L372" s="37"/>
      <c r="M372" s="185" t="s">
        <v>1</v>
      </c>
      <c r="N372" s="186" t="s">
        <v>38</v>
      </c>
      <c r="O372" s="73"/>
      <c r="P372" s="187">
        <f>O372*H372</f>
        <v>0</v>
      </c>
      <c r="Q372" s="187">
        <v>0</v>
      </c>
      <c r="R372" s="187">
        <f>Q372*H372</f>
        <v>0</v>
      </c>
      <c r="S372" s="187">
        <v>0</v>
      </c>
      <c r="T372" s="188">
        <f>S372*H372</f>
        <v>0</v>
      </c>
      <c r="AR372" s="189" t="s">
        <v>156</v>
      </c>
      <c r="AT372" s="189" t="s">
        <v>151</v>
      </c>
      <c r="AU372" s="189" t="s">
        <v>83</v>
      </c>
      <c r="AY372" s="18" t="s">
        <v>149</v>
      </c>
      <c r="BE372" s="190">
        <f>IF(N372="základní",J372,0)</f>
        <v>0</v>
      </c>
      <c r="BF372" s="190">
        <f>IF(N372="snížená",J372,0)</f>
        <v>0</v>
      </c>
      <c r="BG372" s="190">
        <f>IF(N372="zákl. přenesená",J372,0)</f>
        <v>0</v>
      </c>
      <c r="BH372" s="190">
        <f>IF(N372="sníž. přenesená",J372,0)</f>
        <v>0</v>
      </c>
      <c r="BI372" s="190">
        <f>IF(N372="nulová",J372,0)</f>
        <v>0</v>
      </c>
      <c r="BJ372" s="18" t="s">
        <v>81</v>
      </c>
      <c r="BK372" s="190">
        <f>ROUND(I372*H372,2)</f>
        <v>0</v>
      </c>
      <c r="BL372" s="18" t="s">
        <v>156</v>
      </c>
      <c r="BM372" s="189" t="s">
        <v>1102</v>
      </c>
    </row>
    <row r="373" s="12" customFormat="1">
      <c r="B373" s="194"/>
      <c r="D373" s="191" t="s">
        <v>160</v>
      </c>
      <c r="E373" s="195" t="s">
        <v>1</v>
      </c>
      <c r="F373" s="196" t="s">
        <v>1103</v>
      </c>
      <c r="H373" s="197">
        <v>44.5</v>
      </c>
      <c r="I373" s="198"/>
      <c r="L373" s="194"/>
      <c r="M373" s="199"/>
      <c r="N373" s="200"/>
      <c r="O373" s="200"/>
      <c r="P373" s="200"/>
      <c r="Q373" s="200"/>
      <c r="R373" s="200"/>
      <c r="S373" s="200"/>
      <c r="T373" s="201"/>
      <c r="AT373" s="195" t="s">
        <v>160</v>
      </c>
      <c r="AU373" s="195" t="s">
        <v>83</v>
      </c>
      <c r="AV373" s="12" t="s">
        <v>83</v>
      </c>
      <c r="AW373" s="12" t="s">
        <v>30</v>
      </c>
      <c r="AX373" s="12" t="s">
        <v>81</v>
      </c>
      <c r="AY373" s="195" t="s">
        <v>149</v>
      </c>
    </row>
    <row r="374" s="1" customFormat="1" ht="16.5" customHeight="1">
      <c r="B374" s="177"/>
      <c r="C374" s="178" t="s">
        <v>863</v>
      </c>
      <c r="D374" s="178" t="s">
        <v>151</v>
      </c>
      <c r="E374" s="179" t="s">
        <v>1104</v>
      </c>
      <c r="F374" s="180" t="s">
        <v>1105</v>
      </c>
      <c r="G374" s="181" t="s">
        <v>281</v>
      </c>
      <c r="H374" s="182">
        <v>46.299999999999997</v>
      </c>
      <c r="I374" s="183"/>
      <c r="J374" s="184">
        <f>ROUND(I374*H374,2)</f>
        <v>0</v>
      </c>
      <c r="K374" s="180" t="s">
        <v>531</v>
      </c>
      <c r="L374" s="37"/>
      <c r="M374" s="185" t="s">
        <v>1</v>
      </c>
      <c r="N374" s="186" t="s">
        <v>38</v>
      </c>
      <c r="O374" s="73"/>
      <c r="P374" s="187">
        <f>O374*H374</f>
        <v>0</v>
      </c>
      <c r="Q374" s="187">
        <v>0</v>
      </c>
      <c r="R374" s="187">
        <f>Q374*H374</f>
        <v>0</v>
      </c>
      <c r="S374" s="187">
        <v>0</v>
      </c>
      <c r="T374" s="188">
        <f>S374*H374</f>
        <v>0</v>
      </c>
      <c r="AR374" s="189" t="s">
        <v>156</v>
      </c>
      <c r="AT374" s="189" t="s">
        <v>151</v>
      </c>
      <c r="AU374" s="189" t="s">
        <v>83</v>
      </c>
      <c r="AY374" s="18" t="s">
        <v>149</v>
      </c>
      <c r="BE374" s="190">
        <f>IF(N374="základní",J374,0)</f>
        <v>0</v>
      </c>
      <c r="BF374" s="190">
        <f>IF(N374="snížená",J374,0)</f>
        <v>0</v>
      </c>
      <c r="BG374" s="190">
        <f>IF(N374="zákl. přenesená",J374,0)</f>
        <v>0</v>
      </c>
      <c r="BH374" s="190">
        <f>IF(N374="sníž. přenesená",J374,0)</f>
        <v>0</v>
      </c>
      <c r="BI374" s="190">
        <f>IF(N374="nulová",J374,0)</f>
        <v>0</v>
      </c>
      <c r="BJ374" s="18" t="s">
        <v>81</v>
      </c>
      <c r="BK374" s="190">
        <f>ROUND(I374*H374,2)</f>
        <v>0</v>
      </c>
      <c r="BL374" s="18" t="s">
        <v>156</v>
      </c>
      <c r="BM374" s="189" t="s">
        <v>1106</v>
      </c>
    </row>
    <row r="375" s="12" customFormat="1">
      <c r="B375" s="194"/>
      <c r="D375" s="191" t="s">
        <v>160</v>
      </c>
      <c r="E375" s="195" t="s">
        <v>1</v>
      </c>
      <c r="F375" s="196" t="s">
        <v>1107</v>
      </c>
      <c r="H375" s="197">
        <v>46.299999999999997</v>
      </c>
      <c r="I375" s="198"/>
      <c r="L375" s="194"/>
      <c r="M375" s="199"/>
      <c r="N375" s="200"/>
      <c r="O375" s="200"/>
      <c r="P375" s="200"/>
      <c r="Q375" s="200"/>
      <c r="R375" s="200"/>
      <c r="S375" s="200"/>
      <c r="T375" s="201"/>
      <c r="AT375" s="195" t="s">
        <v>160</v>
      </c>
      <c r="AU375" s="195" t="s">
        <v>83</v>
      </c>
      <c r="AV375" s="12" t="s">
        <v>83</v>
      </c>
      <c r="AW375" s="12" t="s">
        <v>30</v>
      </c>
      <c r="AX375" s="12" t="s">
        <v>81</v>
      </c>
      <c r="AY375" s="195" t="s">
        <v>149</v>
      </c>
    </row>
    <row r="376" s="1" customFormat="1" ht="24" customHeight="1">
      <c r="B376" s="177"/>
      <c r="C376" s="178" t="s">
        <v>867</v>
      </c>
      <c r="D376" s="178" t="s">
        <v>151</v>
      </c>
      <c r="E376" s="179" t="s">
        <v>1108</v>
      </c>
      <c r="F376" s="180" t="s">
        <v>1109</v>
      </c>
      <c r="G376" s="181" t="s">
        <v>334</v>
      </c>
      <c r="H376" s="182">
        <v>4</v>
      </c>
      <c r="I376" s="183"/>
      <c r="J376" s="184">
        <f>ROUND(I376*H376,2)</f>
        <v>0</v>
      </c>
      <c r="K376" s="180" t="s">
        <v>531</v>
      </c>
      <c r="L376" s="37"/>
      <c r="M376" s="185" t="s">
        <v>1</v>
      </c>
      <c r="N376" s="186" t="s">
        <v>38</v>
      </c>
      <c r="O376" s="73"/>
      <c r="P376" s="187">
        <f>O376*H376</f>
        <v>0</v>
      </c>
      <c r="Q376" s="187">
        <v>0.47166000000000002</v>
      </c>
      <c r="R376" s="187">
        <f>Q376*H376</f>
        <v>1.8866400000000001</v>
      </c>
      <c r="S376" s="187">
        <v>0</v>
      </c>
      <c r="T376" s="188">
        <f>S376*H376</f>
        <v>0</v>
      </c>
      <c r="AR376" s="189" t="s">
        <v>156</v>
      </c>
      <c r="AT376" s="189" t="s">
        <v>151</v>
      </c>
      <c r="AU376" s="189" t="s">
        <v>83</v>
      </c>
      <c r="AY376" s="18" t="s">
        <v>149</v>
      </c>
      <c r="BE376" s="190">
        <f>IF(N376="základní",J376,0)</f>
        <v>0</v>
      </c>
      <c r="BF376" s="190">
        <f>IF(N376="snížená",J376,0)</f>
        <v>0</v>
      </c>
      <c r="BG376" s="190">
        <f>IF(N376="zákl. přenesená",J376,0)</f>
        <v>0</v>
      </c>
      <c r="BH376" s="190">
        <f>IF(N376="sníž. přenesená",J376,0)</f>
        <v>0</v>
      </c>
      <c r="BI376" s="190">
        <f>IF(N376="nulová",J376,0)</f>
        <v>0</v>
      </c>
      <c r="BJ376" s="18" t="s">
        <v>81</v>
      </c>
      <c r="BK376" s="190">
        <f>ROUND(I376*H376,2)</f>
        <v>0</v>
      </c>
      <c r="BL376" s="18" t="s">
        <v>156</v>
      </c>
      <c r="BM376" s="189" t="s">
        <v>1110</v>
      </c>
    </row>
    <row r="377" s="12" customFormat="1">
      <c r="B377" s="194"/>
      <c r="D377" s="191" t="s">
        <v>160</v>
      </c>
      <c r="E377" s="195" t="s">
        <v>1</v>
      </c>
      <c r="F377" s="196" t="s">
        <v>703</v>
      </c>
      <c r="H377" s="197">
        <v>4</v>
      </c>
      <c r="I377" s="198"/>
      <c r="L377" s="194"/>
      <c r="M377" s="199"/>
      <c r="N377" s="200"/>
      <c r="O377" s="200"/>
      <c r="P377" s="200"/>
      <c r="Q377" s="200"/>
      <c r="R377" s="200"/>
      <c r="S377" s="200"/>
      <c r="T377" s="201"/>
      <c r="AT377" s="195" t="s">
        <v>160</v>
      </c>
      <c r="AU377" s="195" t="s">
        <v>83</v>
      </c>
      <c r="AV377" s="12" t="s">
        <v>83</v>
      </c>
      <c r="AW377" s="12" t="s">
        <v>30</v>
      </c>
      <c r="AX377" s="12" t="s">
        <v>81</v>
      </c>
      <c r="AY377" s="195" t="s">
        <v>149</v>
      </c>
    </row>
    <row r="378" s="1" customFormat="1" ht="16.5" customHeight="1">
      <c r="B378" s="177"/>
      <c r="C378" s="178" t="s">
        <v>869</v>
      </c>
      <c r="D378" s="178" t="s">
        <v>151</v>
      </c>
      <c r="E378" s="179" t="s">
        <v>1111</v>
      </c>
      <c r="F378" s="180" t="s">
        <v>1112</v>
      </c>
      <c r="G378" s="181" t="s">
        <v>281</v>
      </c>
      <c r="H378" s="182">
        <v>136.19999999999999</v>
      </c>
      <c r="I378" s="183"/>
      <c r="J378" s="184">
        <f>ROUND(I378*H378,2)</f>
        <v>0</v>
      </c>
      <c r="K378" s="180" t="s">
        <v>531</v>
      </c>
      <c r="L378" s="37"/>
      <c r="M378" s="185" t="s">
        <v>1</v>
      </c>
      <c r="N378" s="186" t="s">
        <v>38</v>
      </c>
      <c r="O378" s="73"/>
      <c r="P378" s="187">
        <f>O378*H378</f>
        <v>0</v>
      </c>
      <c r="Q378" s="187">
        <v>0</v>
      </c>
      <c r="R378" s="187">
        <f>Q378*H378</f>
        <v>0</v>
      </c>
      <c r="S378" s="187">
        <v>0</v>
      </c>
      <c r="T378" s="188">
        <f>S378*H378</f>
        <v>0</v>
      </c>
      <c r="AR378" s="189" t="s">
        <v>156</v>
      </c>
      <c r="AT378" s="189" t="s">
        <v>151</v>
      </c>
      <c r="AU378" s="189" t="s">
        <v>83</v>
      </c>
      <c r="AY378" s="18" t="s">
        <v>149</v>
      </c>
      <c r="BE378" s="190">
        <f>IF(N378="základní",J378,0)</f>
        <v>0</v>
      </c>
      <c r="BF378" s="190">
        <f>IF(N378="snížená",J378,0)</f>
        <v>0</v>
      </c>
      <c r="BG378" s="190">
        <f>IF(N378="zákl. přenesená",J378,0)</f>
        <v>0</v>
      </c>
      <c r="BH378" s="190">
        <f>IF(N378="sníž. přenesená",J378,0)</f>
        <v>0</v>
      </c>
      <c r="BI378" s="190">
        <f>IF(N378="nulová",J378,0)</f>
        <v>0</v>
      </c>
      <c r="BJ378" s="18" t="s">
        <v>81</v>
      </c>
      <c r="BK378" s="190">
        <f>ROUND(I378*H378,2)</f>
        <v>0</v>
      </c>
      <c r="BL378" s="18" t="s">
        <v>156</v>
      </c>
      <c r="BM378" s="189" t="s">
        <v>1113</v>
      </c>
    </row>
    <row r="379" s="12" customFormat="1">
      <c r="B379" s="194"/>
      <c r="D379" s="191" t="s">
        <v>160</v>
      </c>
      <c r="E379" s="195" t="s">
        <v>1</v>
      </c>
      <c r="F379" s="196" t="s">
        <v>1114</v>
      </c>
      <c r="H379" s="197">
        <v>136.19999999999999</v>
      </c>
      <c r="I379" s="198"/>
      <c r="L379" s="194"/>
      <c r="M379" s="199"/>
      <c r="N379" s="200"/>
      <c r="O379" s="200"/>
      <c r="P379" s="200"/>
      <c r="Q379" s="200"/>
      <c r="R379" s="200"/>
      <c r="S379" s="200"/>
      <c r="T379" s="201"/>
      <c r="AT379" s="195" t="s">
        <v>160</v>
      </c>
      <c r="AU379" s="195" t="s">
        <v>83</v>
      </c>
      <c r="AV379" s="12" t="s">
        <v>83</v>
      </c>
      <c r="AW379" s="12" t="s">
        <v>30</v>
      </c>
      <c r="AX379" s="12" t="s">
        <v>81</v>
      </c>
      <c r="AY379" s="195" t="s">
        <v>149</v>
      </c>
    </row>
    <row r="380" s="1" customFormat="1" ht="24" customHeight="1">
      <c r="B380" s="177"/>
      <c r="C380" s="178" t="s">
        <v>1115</v>
      </c>
      <c r="D380" s="178" t="s">
        <v>151</v>
      </c>
      <c r="E380" s="179" t="s">
        <v>1116</v>
      </c>
      <c r="F380" s="180" t="s">
        <v>1117</v>
      </c>
      <c r="G380" s="181" t="s">
        <v>334</v>
      </c>
      <c r="H380" s="182">
        <v>2</v>
      </c>
      <c r="I380" s="183"/>
      <c r="J380" s="184">
        <f>ROUND(I380*H380,2)</f>
        <v>0</v>
      </c>
      <c r="K380" s="180" t="s">
        <v>531</v>
      </c>
      <c r="L380" s="37"/>
      <c r="M380" s="185" t="s">
        <v>1</v>
      </c>
      <c r="N380" s="186" t="s">
        <v>38</v>
      </c>
      <c r="O380" s="73"/>
      <c r="P380" s="187">
        <f>O380*H380</f>
        <v>0</v>
      </c>
      <c r="Q380" s="187">
        <v>0.94164000000000003</v>
      </c>
      <c r="R380" s="187">
        <f>Q380*H380</f>
        <v>1.8832800000000001</v>
      </c>
      <c r="S380" s="187">
        <v>0</v>
      </c>
      <c r="T380" s="188">
        <f>S380*H380</f>
        <v>0</v>
      </c>
      <c r="AR380" s="189" t="s">
        <v>156</v>
      </c>
      <c r="AT380" s="189" t="s">
        <v>151</v>
      </c>
      <c r="AU380" s="189" t="s">
        <v>83</v>
      </c>
      <c r="AY380" s="18" t="s">
        <v>149</v>
      </c>
      <c r="BE380" s="190">
        <f>IF(N380="základní",J380,0)</f>
        <v>0</v>
      </c>
      <c r="BF380" s="190">
        <f>IF(N380="snížená",J380,0)</f>
        <v>0</v>
      </c>
      <c r="BG380" s="190">
        <f>IF(N380="zákl. přenesená",J380,0)</f>
        <v>0</v>
      </c>
      <c r="BH380" s="190">
        <f>IF(N380="sníž. přenesená",J380,0)</f>
        <v>0</v>
      </c>
      <c r="BI380" s="190">
        <f>IF(N380="nulová",J380,0)</f>
        <v>0</v>
      </c>
      <c r="BJ380" s="18" t="s">
        <v>81</v>
      </c>
      <c r="BK380" s="190">
        <f>ROUND(I380*H380,2)</f>
        <v>0</v>
      </c>
      <c r="BL380" s="18" t="s">
        <v>156</v>
      </c>
      <c r="BM380" s="189" t="s">
        <v>1118</v>
      </c>
    </row>
    <row r="381" s="12" customFormat="1">
      <c r="B381" s="194"/>
      <c r="D381" s="191" t="s">
        <v>160</v>
      </c>
      <c r="E381" s="195" t="s">
        <v>1</v>
      </c>
      <c r="F381" s="196" t="s">
        <v>749</v>
      </c>
      <c r="H381" s="197">
        <v>2</v>
      </c>
      <c r="I381" s="198"/>
      <c r="L381" s="194"/>
      <c r="M381" s="199"/>
      <c r="N381" s="200"/>
      <c r="O381" s="200"/>
      <c r="P381" s="200"/>
      <c r="Q381" s="200"/>
      <c r="R381" s="200"/>
      <c r="S381" s="200"/>
      <c r="T381" s="201"/>
      <c r="AT381" s="195" t="s">
        <v>160</v>
      </c>
      <c r="AU381" s="195" t="s">
        <v>83</v>
      </c>
      <c r="AV381" s="12" t="s">
        <v>83</v>
      </c>
      <c r="AW381" s="12" t="s">
        <v>30</v>
      </c>
      <c r="AX381" s="12" t="s">
        <v>81</v>
      </c>
      <c r="AY381" s="195" t="s">
        <v>149</v>
      </c>
    </row>
    <row r="382" s="1" customFormat="1" ht="24" customHeight="1">
      <c r="B382" s="177"/>
      <c r="C382" s="178" t="s">
        <v>1119</v>
      </c>
      <c r="D382" s="178" t="s">
        <v>151</v>
      </c>
      <c r="E382" s="179" t="s">
        <v>772</v>
      </c>
      <c r="F382" s="180" t="s">
        <v>773</v>
      </c>
      <c r="G382" s="181" t="s">
        <v>334</v>
      </c>
      <c r="H382" s="182">
        <v>5</v>
      </c>
      <c r="I382" s="183"/>
      <c r="J382" s="184">
        <f>ROUND(I382*H382,2)</f>
        <v>0</v>
      </c>
      <c r="K382" s="180" t="s">
        <v>531</v>
      </c>
      <c r="L382" s="37"/>
      <c r="M382" s="185" t="s">
        <v>1</v>
      </c>
      <c r="N382" s="186" t="s">
        <v>38</v>
      </c>
      <c r="O382" s="73"/>
      <c r="P382" s="187">
        <f>O382*H382</f>
        <v>0</v>
      </c>
      <c r="Q382" s="187">
        <v>0.0091800000000000007</v>
      </c>
      <c r="R382" s="187">
        <f>Q382*H382</f>
        <v>0.045900000000000003</v>
      </c>
      <c r="S382" s="187">
        <v>0</v>
      </c>
      <c r="T382" s="188">
        <f>S382*H382</f>
        <v>0</v>
      </c>
      <c r="AR382" s="189" t="s">
        <v>156</v>
      </c>
      <c r="AT382" s="189" t="s">
        <v>151</v>
      </c>
      <c r="AU382" s="189" t="s">
        <v>83</v>
      </c>
      <c r="AY382" s="18" t="s">
        <v>149</v>
      </c>
      <c r="BE382" s="190">
        <f>IF(N382="základní",J382,0)</f>
        <v>0</v>
      </c>
      <c r="BF382" s="190">
        <f>IF(N382="snížená",J382,0)</f>
        <v>0</v>
      </c>
      <c r="BG382" s="190">
        <f>IF(N382="zákl. přenesená",J382,0)</f>
        <v>0</v>
      </c>
      <c r="BH382" s="190">
        <f>IF(N382="sníž. přenesená",J382,0)</f>
        <v>0</v>
      </c>
      <c r="BI382" s="190">
        <f>IF(N382="nulová",J382,0)</f>
        <v>0</v>
      </c>
      <c r="BJ382" s="18" t="s">
        <v>81</v>
      </c>
      <c r="BK382" s="190">
        <f>ROUND(I382*H382,2)</f>
        <v>0</v>
      </c>
      <c r="BL382" s="18" t="s">
        <v>156</v>
      </c>
      <c r="BM382" s="189" t="s">
        <v>1120</v>
      </c>
    </row>
    <row r="383" s="12" customFormat="1">
      <c r="B383" s="194"/>
      <c r="D383" s="191" t="s">
        <v>160</v>
      </c>
      <c r="E383" s="195" t="s">
        <v>1</v>
      </c>
      <c r="F383" s="196" t="s">
        <v>1014</v>
      </c>
      <c r="H383" s="197">
        <v>5</v>
      </c>
      <c r="I383" s="198"/>
      <c r="L383" s="194"/>
      <c r="M383" s="199"/>
      <c r="N383" s="200"/>
      <c r="O383" s="200"/>
      <c r="P383" s="200"/>
      <c r="Q383" s="200"/>
      <c r="R383" s="200"/>
      <c r="S383" s="200"/>
      <c r="T383" s="201"/>
      <c r="AT383" s="195" t="s">
        <v>160</v>
      </c>
      <c r="AU383" s="195" t="s">
        <v>83</v>
      </c>
      <c r="AV383" s="12" t="s">
        <v>83</v>
      </c>
      <c r="AW383" s="12" t="s">
        <v>30</v>
      </c>
      <c r="AX383" s="12" t="s">
        <v>81</v>
      </c>
      <c r="AY383" s="195" t="s">
        <v>149</v>
      </c>
    </row>
    <row r="384" s="1" customFormat="1" ht="24" customHeight="1">
      <c r="B384" s="177"/>
      <c r="C384" s="211" t="s">
        <v>1121</v>
      </c>
      <c r="D384" s="211" t="s">
        <v>223</v>
      </c>
      <c r="E384" s="212" t="s">
        <v>777</v>
      </c>
      <c r="F384" s="213" t="s">
        <v>778</v>
      </c>
      <c r="G384" s="214" t="s">
        <v>334</v>
      </c>
      <c r="H384" s="215">
        <v>2</v>
      </c>
      <c r="I384" s="216"/>
      <c r="J384" s="217">
        <f>ROUND(I384*H384,2)</f>
        <v>0</v>
      </c>
      <c r="K384" s="213" t="s">
        <v>531</v>
      </c>
      <c r="L384" s="218"/>
      <c r="M384" s="219" t="s">
        <v>1</v>
      </c>
      <c r="N384" s="220" t="s">
        <v>38</v>
      </c>
      <c r="O384" s="73"/>
      <c r="P384" s="187">
        <f>O384*H384</f>
        <v>0</v>
      </c>
      <c r="Q384" s="187">
        <v>0.254</v>
      </c>
      <c r="R384" s="187">
        <f>Q384*H384</f>
        <v>0.50800000000000001</v>
      </c>
      <c r="S384" s="187">
        <v>0</v>
      </c>
      <c r="T384" s="188">
        <f>S384*H384</f>
        <v>0</v>
      </c>
      <c r="AR384" s="189" t="s">
        <v>199</v>
      </c>
      <c r="AT384" s="189" t="s">
        <v>223</v>
      </c>
      <c r="AU384" s="189" t="s">
        <v>83</v>
      </c>
      <c r="AY384" s="18" t="s">
        <v>149</v>
      </c>
      <c r="BE384" s="190">
        <f>IF(N384="základní",J384,0)</f>
        <v>0</v>
      </c>
      <c r="BF384" s="190">
        <f>IF(N384="snížená",J384,0)</f>
        <v>0</v>
      </c>
      <c r="BG384" s="190">
        <f>IF(N384="zákl. přenesená",J384,0)</f>
        <v>0</v>
      </c>
      <c r="BH384" s="190">
        <f>IF(N384="sníž. přenesená",J384,0)</f>
        <v>0</v>
      </c>
      <c r="BI384" s="190">
        <f>IF(N384="nulová",J384,0)</f>
        <v>0</v>
      </c>
      <c r="BJ384" s="18" t="s">
        <v>81</v>
      </c>
      <c r="BK384" s="190">
        <f>ROUND(I384*H384,2)</f>
        <v>0</v>
      </c>
      <c r="BL384" s="18" t="s">
        <v>156</v>
      </c>
      <c r="BM384" s="189" t="s">
        <v>1122</v>
      </c>
    </row>
    <row r="385" s="12" customFormat="1">
      <c r="B385" s="194"/>
      <c r="D385" s="191" t="s">
        <v>160</v>
      </c>
      <c r="E385" s="195" t="s">
        <v>1</v>
      </c>
      <c r="F385" s="196" t="s">
        <v>749</v>
      </c>
      <c r="H385" s="197">
        <v>2</v>
      </c>
      <c r="I385" s="198"/>
      <c r="L385" s="194"/>
      <c r="M385" s="199"/>
      <c r="N385" s="200"/>
      <c r="O385" s="200"/>
      <c r="P385" s="200"/>
      <c r="Q385" s="200"/>
      <c r="R385" s="200"/>
      <c r="S385" s="200"/>
      <c r="T385" s="201"/>
      <c r="AT385" s="195" t="s">
        <v>160</v>
      </c>
      <c r="AU385" s="195" t="s">
        <v>83</v>
      </c>
      <c r="AV385" s="12" t="s">
        <v>83</v>
      </c>
      <c r="AW385" s="12" t="s">
        <v>30</v>
      </c>
      <c r="AX385" s="12" t="s">
        <v>81</v>
      </c>
      <c r="AY385" s="195" t="s">
        <v>149</v>
      </c>
    </row>
    <row r="386" s="1" customFormat="1" ht="24" customHeight="1">
      <c r="B386" s="177"/>
      <c r="C386" s="211" t="s">
        <v>1123</v>
      </c>
      <c r="D386" s="211" t="s">
        <v>223</v>
      </c>
      <c r="E386" s="212" t="s">
        <v>781</v>
      </c>
      <c r="F386" s="213" t="s">
        <v>782</v>
      </c>
      <c r="G386" s="214" t="s">
        <v>334</v>
      </c>
      <c r="H386" s="215">
        <v>2</v>
      </c>
      <c r="I386" s="216"/>
      <c r="J386" s="217">
        <f>ROUND(I386*H386,2)</f>
        <v>0</v>
      </c>
      <c r="K386" s="213" t="s">
        <v>531</v>
      </c>
      <c r="L386" s="218"/>
      <c r="M386" s="219" t="s">
        <v>1</v>
      </c>
      <c r="N386" s="220" t="s">
        <v>38</v>
      </c>
      <c r="O386" s="73"/>
      <c r="P386" s="187">
        <f>O386*H386</f>
        <v>0</v>
      </c>
      <c r="Q386" s="187">
        <v>0.50600000000000001</v>
      </c>
      <c r="R386" s="187">
        <f>Q386*H386</f>
        <v>1.012</v>
      </c>
      <c r="S386" s="187">
        <v>0</v>
      </c>
      <c r="T386" s="188">
        <f>S386*H386</f>
        <v>0</v>
      </c>
      <c r="AR386" s="189" t="s">
        <v>199</v>
      </c>
      <c r="AT386" s="189" t="s">
        <v>223</v>
      </c>
      <c r="AU386" s="189" t="s">
        <v>83</v>
      </c>
      <c r="AY386" s="18" t="s">
        <v>149</v>
      </c>
      <c r="BE386" s="190">
        <f>IF(N386="základní",J386,0)</f>
        <v>0</v>
      </c>
      <c r="BF386" s="190">
        <f>IF(N386="snížená",J386,0)</f>
        <v>0</v>
      </c>
      <c r="BG386" s="190">
        <f>IF(N386="zákl. přenesená",J386,0)</f>
        <v>0</v>
      </c>
      <c r="BH386" s="190">
        <f>IF(N386="sníž. přenesená",J386,0)</f>
        <v>0</v>
      </c>
      <c r="BI386" s="190">
        <f>IF(N386="nulová",J386,0)</f>
        <v>0</v>
      </c>
      <c r="BJ386" s="18" t="s">
        <v>81</v>
      </c>
      <c r="BK386" s="190">
        <f>ROUND(I386*H386,2)</f>
        <v>0</v>
      </c>
      <c r="BL386" s="18" t="s">
        <v>156</v>
      </c>
      <c r="BM386" s="189" t="s">
        <v>1124</v>
      </c>
    </row>
    <row r="387" s="12" customFormat="1">
      <c r="B387" s="194"/>
      <c r="D387" s="191" t="s">
        <v>160</v>
      </c>
      <c r="E387" s="195" t="s">
        <v>1</v>
      </c>
      <c r="F387" s="196" t="s">
        <v>749</v>
      </c>
      <c r="H387" s="197">
        <v>2</v>
      </c>
      <c r="I387" s="198"/>
      <c r="L387" s="194"/>
      <c r="M387" s="199"/>
      <c r="N387" s="200"/>
      <c r="O387" s="200"/>
      <c r="P387" s="200"/>
      <c r="Q387" s="200"/>
      <c r="R387" s="200"/>
      <c r="S387" s="200"/>
      <c r="T387" s="201"/>
      <c r="AT387" s="195" t="s">
        <v>160</v>
      </c>
      <c r="AU387" s="195" t="s">
        <v>83</v>
      </c>
      <c r="AV387" s="12" t="s">
        <v>83</v>
      </c>
      <c r="AW387" s="12" t="s">
        <v>30</v>
      </c>
      <c r="AX387" s="12" t="s">
        <v>81</v>
      </c>
      <c r="AY387" s="195" t="s">
        <v>149</v>
      </c>
    </row>
    <row r="388" s="1" customFormat="1" ht="24" customHeight="1">
      <c r="B388" s="177"/>
      <c r="C388" s="211" t="s">
        <v>1125</v>
      </c>
      <c r="D388" s="211" t="s">
        <v>223</v>
      </c>
      <c r="E388" s="212" t="s">
        <v>1126</v>
      </c>
      <c r="F388" s="213" t="s">
        <v>1127</v>
      </c>
      <c r="G388" s="214" t="s">
        <v>334</v>
      </c>
      <c r="H388" s="215">
        <v>1</v>
      </c>
      <c r="I388" s="216"/>
      <c r="J388" s="217">
        <f>ROUND(I388*H388,2)</f>
        <v>0</v>
      </c>
      <c r="K388" s="213" t="s">
        <v>531</v>
      </c>
      <c r="L388" s="218"/>
      <c r="M388" s="219" t="s">
        <v>1</v>
      </c>
      <c r="N388" s="220" t="s">
        <v>38</v>
      </c>
      <c r="O388" s="73"/>
      <c r="P388" s="187">
        <f>O388*H388</f>
        <v>0</v>
      </c>
      <c r="Q388" s="187">
        <v>1.0129999999999999</v>
      </c>
      <c r="R388" s="187">
        <f>Q388*H388</f>
        <v>1.0129999999999999</v>
      </c>
      <c r="S388" s="187">
        <v>0</v>
      </c>
      <c r="T388" s="188">
        <f>S388*H388</f>
        <v>0</v>
      </c>
      <c r="AR388" s="189" t="s">
        <v>199</v>
      </c>
      <c r="AT388" s="189" t="s">
        <v>223</v>
      </c>
      <c r="AU388" s="189" t="s">
        <v>83</v>
      </c>
      <c r="AY388" s="18" t="s">
        <v>149</v>
      </c>
      <c r="BE388" s="190">
        <f>IF(N388="základní",J388,0)</f>
        <v>0</v>
      </c>
      <c r="BF388" s="190">
        <f>IF(N388="snížená",J388,0)</f>
        <v>0</v>
      </c>
      <c r="BG388" s="190">
        <f>IF(N388="zákl. přenesená",J388,0)</f>
        <v>0</v>
      </c>
      <c r="BH388" s="190">
        <f>IF(N388="sníž. přenesená",J388,0)</f>
        <v>0</v>
      </c>
      <c r="BI388" s="190">
        <f>IF(N388="nulová",J388,0)</f>
        <v>0</v>
      </c>
      <c r="BJ388" s="18" t="s">
        <v>81</v>
      </c>
      <c r="BK388" s="190">
        <f>ROUND(I388*H388,2)</f>
        <v>0</v>
      </c>
      <c r="BL388" s="18" t="s">
        <v>156</v>
      </c>
      <c r="BM388" s="189" t="s">
        <v>1128</v>
      </c>
    </row>
    <row r="389" s="12" customFormat="1">
      <c r="B389" s="194"/>
      <c r="D389" s="191" t="s">
        <v>160</v>
      </c>
      <c r="E389" s="195" t="s">
        <v>1</v>
      </c>
      <c r="F389" s="196" t="s">
        <v>692</v>
      </c>
      <c r="H389" s="197">
        <v>1</v>
      </c>
      <c r="I389" s="198"/>
      <c r="L389" s="194"/>
      <c r="M389" s="199"/>
      <c r="N389" s="200"/>
      <c r="O389" s="200"/>
      <c r="P389" s="200"/>
      <c r="Q389" s="200"/>
      <c r="R389" s="200"/>
      <c r="S389" s="200"/>
      <c r="T389" s="201"/>
      <c r="AT389" s="195" t="s">
        <v>160</v>
      </c>
      <c r="AU389" s="195" t="s">
        <v>83</v>
      </c>
      <c r="AV389" s="12" t="s">
        <v>83</v>
      </c>
      <c r="AW389" s="12" t="s">
        <v>30</v>
      </c>
      <c r="AX389" s="12" t="s">
        <v>81</v>
      </c>
      <c r="AY389" s="195" t="s">
        <v>149</v>
      </c>
    </row>
    <row r="390" s="1" customFormat="1" ht="24" customHeight="1">
      <c r="B390" s="177"/>
      <c r="C390" s="211" t="s">
        <v>1129</v>
      </c>
      <c r="D390" s="211" t="s">
        <v>223</v>
      </c>
      <c r="E390" s="212" t="s">
        <v>791</v>
      </c>
      <c r="F390" s="213" t="s">
        <v>792</v>
      </c>
      <c r="G390" s="214" t="s">
        <v>334</v>
      </c>
      <c r="H390" s="215">
        <v>11</v>
      </c>
      <c r="I390" s="216"/>
      <c r="J390" s="217">
        <f>ROUND(I390*H390,2)</f>
        <v>0</v>
      </c>
      <c r="K390" s="213" t="s">
        <v>531</v>
      </c>
      <c r="L390" s="218"/>
      <c r="M390" s="219" t="s">
        <v>1</v>
      </c>
      <c r="N390" s="220" t="s">
        <v>38</v>
      </c>
      <c r="O390" s="73"/>
      <c r="P390" s="187">
        <f>O390*H390</f>
        <v>0</v>
      </c>
      <c r="Q390" s="187">
        <v>0.002</v>
      </c>
      <c r="R390" s="187">
        <f>Q390*H390</f>
        <v>0.021999999999999999</v>
      </c>
      <c r="S390" s="187">
        <v>0</v>
      </c>
      <c r="T390" s="188">
        <f>S390*H390</f>
        <v>0</v>
      </c>
      <c r="AR390" s="189" t="s">
        <v>199</v>
      </c>
      <c r="AT390" s="189" t="s">
        <v>223</v>
      </c>
      <c r="AU390" s="189" t="s">
        <v>83</v>
      </c>
      <c r="AY390" s="18" t="s">
        <v>149</v>
      </c>
      <c r="BE390" s="190">
        <f>IF(N390="základní",J390,0)</f>
        <v>0</v>
      </c>
      <c r="BF390" s="190">
        <f>IF(N390="snížená",J390,0)</f>
        <v>0</v>
      </c>
      <c r="BG390" s="190">
        <f>IF(N390="zákl. přenesená",J390,0)</f>
        <v>0</v>
      </c>
      <c r="BH390" s="190">
        <f>IF(N390="sníž. přenesená",J390,0)</f>
        <v>0</v>
      </c>
      <c r="BI390" s="190">
        <f>IF(N390="nulová",J390,0)</f>
        <v>0</v>
      </c>
      <c r="BJ390" s="18" t="s">
        <v>81</v>
      </c>
      <c r="BK390" s="190">
        <f>ROUND(I390*H390,2)</f>
        <v>0</v>
      </c>
      <c r="BL390" s="18" t="s">
        <v>156</v>
      </c>
      <c r="BM390" s="189" t="s">
        <v>1130</v>
      </c>
    </row>
    <row r="391" s="12" customFormat="1">
      <c r="B391" s="194"/>
      <c r="D391" s="191" t="s">
        <v>160</v>
      </c>
      <c r="E391" s="195" t="s">
        <v>1</v>
      </c>
      <c r="F391" s="196" t="s">
        <v>1131</v>
      </c>
      <c r="H391" s="197">
        <v>11</v>
      </c>
      <c r="I391" s="198"/>
      <c r="L391" s="194"/>
      <c r="M391" s="199"/>
      <c r="N391" s="200"/>
      <c r="O391" s="200"/>
      <c r="P391" s="200"/>
      <c r="Q391" s="200"/>
      <c r="R391" s="200"/>
      <c r="S391" s="200"/>
      <c r="T391" s="201"/>
      <c r="AT391" s="195" t="s">
        <v>160</v>
      </c>
      <c r="AU391" s="195" t="s">
        <v>83</v>
      </c>
      <c r="AV391" s="12" t="s">
        <v>83</v>
      </c>
      <c r="AW391" s="12" t="s">
        <v>30</v>
      </c>
      <c r="AX391" s="12" t="s">
        <v>81</v>
      </c>
      <c r="AY391" s="195" t="s">
        <v>149</v>
      </c>
    </row>
    <row r="392" s="1" customFormat="1" ht="24" customHeight="1">
      <c r="B392" s="177"/>
      <c r="C392" s="211" t="s">
        <v>1132</v>
      </c>
      <c r="D392" s="211" t="s">
        <v>223</v>
      </c>
      <c r="E392" s="212" t="s">
        <v>1133</v>
      </c>
      <c r="F392" s="213" t="s">
        <v>792</v>
      </c>
      <c r="G392" s="214" t="s">
        <v>334</v>
      </c>
      <c r="H392" s="215">
        <v>15</v>
      </c>
      <c r="I392" s="216"/>
      <c r="J392" s="217">
        <f>ROUND(I392*H392,2)</f>
        <v>0</v>
      </c>
      <c r="K392" s="213" t="s">
        <v>1</v>
      </c>
      <c r="L392" s="218"/>
      <c r="M392" s="219" t="s">
        <v>1</v>
      </c>
      <c r="N392" s="220" t="s">
        <v>38</v>
      </c>
      <c r="O392" s="73"/>
      <c r="P392" s="187">
        <f>O392*H392</f>
        <v>0</v>
      </c>
      <c r="Q392" s="187">
        <v>0.002</v>
      </c>
      <c r="R392" s="187">
        <f>Q392*H392</f>
        <v>0.029999999999999999</v>
      </c>
      <c r="S392" s="187">
        <v>0</v>
      </c>
      <c r="T392" s="188">
        <f>S392*H392</f>
        <v>0</v>
      </c>
      <c r="AR392" s="189" t="s">
        <v>199</v>
      </c>
      <c r="AT392" s="189" t="s">
        <v>223</v>
      </c>
      <c r="AU392" s="189" t="s">
        <v>83</v>
      </c>
      <c r="AY392" s="18" t="s">
        <v>149</v>
      </c>
      <c r="BE392" s="190">
        <f>IF(N392="základní",J392,0)</f>
        <v>0</v>
      </c>
      <c r="BF392" s="190">
        <f>IF(N392="snížená",J392,0)</f>
        <v>0</v>
      </c>
      <c r="BG392" s="190">
        <f>IF(N392="zákl. přenesená",J392,0)</f>
        <v>0</v>
      </c>
      <c r="BH392" s="190">
        <f>IF(N392="sníž. přenesená",J392,0)</f>
        <v>0</v>
      </c>
      <c r="BI392" s="190">
        <f>IF(N392="nulová",J392,0)</f>
        <v>0</v>
      </c>
      <c r="BJ392" s="18" t="s">
        <v>81</v>
      </c>
      <c r="BK392" s="190">
        <f>ROUND(I392*H392,2)</f>
        <v>0</v>
      </c>
      <c r="BL392" s="18" t="s">
        <v>156</v>
      </c>
      <c r="BM392" s="189" t="s">
        <v>1134</v>
      </c>
    </row>
    <row r="393" s="12" customFormat="1">
      <c r="B393" s="194"/>
      <c r="D393" s="191" t="s">
        <v>160</v>
      </c>
      <c r="E393" s="195" t="s">
        <v>1</v>
      </c>
      <c r="F393" s="196" t="s">
        <v>1135</v>
      </c>
      <c r="H393" s="197">
        <v>15</v>
      </c>
      <c r="I393" s="198"/>
      <c r="L393" s="194"/>
      <c r="M393" s="199"/>
      <c r="N393" s="200"/>
      <c r="O393" s="200"/>
      <c r="P393" s="200"/>
      <c r="Q393" s="200"/>
      <c r="R393" s="200"/>
      <c r="S393" s="200"/>
      <c r="T393" s="201"/>
      <c r="AT393" s="195" t="s">
        <v>160</v>
      </c>
      <c r="AU393" s="195" t="s">
        <v>83</v>
      </c>
      <c r="AV393" s="12" t="s">
        <v>83</v>
      </c>
      <c r="AW393" s="12" t="s">
        <v>30</v>
      </c>
      <c r="AX393" s="12" t="s">
        <v>81</v>
      </c>
      <c r="AY393" s="195" t="s">
        <v>149</v>
      </c>
    </row>
    <row r="394" s="1" customFormat="1" ht="24" customHeight="1">
      <c r="B394" s="177"/>
      <c r="C394" s="178" t="s">
        <v>1136</v>
      </c>
      <c r="D394" s="178" t="s">
        <v>151</v>
      </c>
      <c r="E394" s="179" t="s">
        <v>796</v>
      </c>
      <c r="F394" s="180" t="s">
        <v>797</v>
      </c>
      <c r="G394" s="181" t="s">
        <v>334</v>
      </c>
      <c r="H394" s="182">
        <v>11</v>
      </c>
      <c r="I394" s="183"/>
      <c r="J394" s="184">
        <f>ROUND(I394*H394,2)</f>
        <v>0</v>
      </c>
      <c r="K394" s="180" t="s">
        <v>531</v>
      </c>
      <c r="L394" s="37"/>
      <c r="M394" s="185" t="s">
        <v>1</v>
      </c>
      <c r="N394" s="186" t="s">
        <v>38</v>
      </c>
      <c r="O394" s="73"/>
      <c r="P394" s="187">
        <f>O394*H394</f>
        <v>0</v>
      </c>
      <c r="Q394" s="187">
        <v>0.011469999999999999</v>
      </c>
      <c r="R394" s="187">
        <f>Q394*H394</f>
        <v>0.12617</v>
      </c>
      <c r="S394" s="187">
        <v>0</v>
      </c>
      <c r="T394" s="188">
        <f>S394*H394</f>
        <v>0</v>
      </c>
      <c r="AR394" s="189" t="s">
        <v>156</v>
      </c>
      <c r="AT394" s="189" t="s">
        <v>151</v>
      </c>
      <c r="AU394" s="189" t="s">
        <v>83</v>
      </c>
      <c r="AY394" s="18" t="s">
        <v>149</v>
      </c>
      <c r="BE394" s="190">
        <f>IF(N394="základní",J394,0)</f>
        <v>0</v>
      </c>
      <c r="BF394" s="190">
        <f>IF(N394="snížená",J394,0)</f>
        <v>0</v>
      </c>
      <c r="BG394" s="190">
        <f>IF(N394="zákl. přenesená",J394,0)</f>
        <v>0</v>
      </c>
      <c r="BH394" s="190">
        <f>IF(N394="sníž. přenesená",J394,0)</f>
        <v>0</v>
      </c>
      <c r="BI394" s="190">
        <f>IF(N394="nulová",J394,0)</f>
        <v>0</v>
      </c>
      <c r="BJ394" s="18" t="s">
        <v>81</v>
      </c>
      <c r="BK394" s="190">
        <f>ROUND(I394*H394,2)</f>
        <v>0</v>
      </c>
      <c r="BL394" s="18" t="s">
        <v>156</v>
      </c>
      <c r="BM394" s="189" t="s">
        <v>1137</v>
      </c>
    </row>
    <row r="395" s="12" customFormat="1">
      <c r="B395" s="194"/>
      <c r="D395" s="191" t="s">
        <v>160</v>
      </c>
      <c r="E395" s="195" t="s">
        <v>1</v>
      </c>
      <c r="F395" s="196" t="s">
        <v>1138</v>
      </c>
      <c r="H395" s="197">
        <v>11</v>
      </c>
      <c r="I395" s="198"/>
      <c r="L395" s="194"/>
      <c r="M395" s="199"/>
      <c r="N395" s="200"/>
      <c r="O395" s="200"/>
      <c r="P395" s="200"/>
      <c r="Q395" s="200"/>
      <c r="R395" s="200"/>
      <c r="S395" s="200"/>
      <c r="T395" s="201"/>
      <c r="AT395" s="195" t="s">
        <v>160</v>
      </c>
      <c r="AU395" s="195" t="s">
        <v>83</v>
      </c>
      <c r="AV395" s="12" t="s">
        <v>83</v>
      </c>
      <c r="AW395" s="12" t="s">
        <v>30</v>
      </c>
      <c r="AX395" s="12" t="s">
        <v>81</v>
      </c>
      <c r="AY395" s="195" t="s">
        <v>149</v>
      </c>
    </row>
    <row r="396" s="1" customFormat="1" ht="24" customHeight="1">
      <c r="B396" s="177"/>
      <c r="C396" s="211" t="s">
        <v>1139</v>
      </c>
      <c r="D396" s="211" t="s">
        <v>223</v>
      </c>
      <c r="E396" s="212" t="s">
        <v>801</v>
      </c>
      <c r="F396" s="213" t="s">
        <v>802</v>
      </c>
      <c r="G396" s="214" t="s">
        <v>334</v>
      </c>
      <c r="H396" s="215">
        <v>6</v>
      </c>
      <c r="I396" s="216"/>
      <c r="J396" s="217">
        <f>ROUND(I396*H396,2)</f>
        <v>0</v>
      </c>
      <c r="K396" s="213" t="s">
        <v>531</v>
      </c>
      <c r="L396" s="218"/>
      <c r="M396" s="219" t="s">
        <v>1</v>
      </c>
      <c r="N396" s="220" t="s">
        <v>38</v>
      </c>
      <c r="O396" s="73"/>
      <c r="P396" s="187">
        <f>O396*H396</f>
        <v>0</v>
      </c>
      <c r="Q396" s="187">
        <v>0.54800000000000004</v>
      </c>
      <c r="R396" s="187">
        <f>Q396*H396</f>
        <v>3.2880000000000003</v>
      </c>
      <c r="S396" s="187">
        <v>0</v>
      </c>
      <c r="T396" s="188">
        <f>S396*H396</f>
        <v>0</v>
      </c>
      <c r="AR396" s="189" t="s">
        <v>199</v>
      </c>
      <c r="AT396" s="189" t="s">
        <v>223</v>
      </c>
      <c r="AU396" s="189" t="s">
        <v>83</v>
      </c>
      <c r="AY396" s="18" t="s">
        <v>149</v>
      </c>
      <c r="BE396" s="190">
        <f>IF(N396="základní",J396,0)</f>
        <v>0</v>
      </c>
      <c r="BF396" s="190">
        <f>IF(N396="snížená",J396,0)</f>
        <v>0</v>
      </c>
      <c r="BG396" s="190">
        <f>IF(N396="zákl. přenesená",J396,0)</f>
        <v>0</v>
      </c>
      <c r="BH396" s="190">
        <f>IF(N396="sníž. přenesená",J396,0)</f>
        <v>0</v>
      </c>
      <c r="BI396" s="190">
        <f>IF(N396="nulová",J396,0)</f>
        <v>0</v>
      </c>
      <c r="BJ396" s="18" t="s">
        <v>81</v>
      </c>
      <c r="BK396" s="190">
        <f>ROUND(I396*H396,2)</f>
        <v>0</v>
      </c>
      <c r="BL396" s="18" t="s">
        <v>156</v>
      </c>
      <c r="BM396" s="189" t="s">
        <v>1140</v>
      </c>
    </row>
    <row r="397" s="12" customFormat="1">
      <c r="B397" s="194"/>
      <c r="D397" s="191" t="s">
        <v>160</v>
      </c>
      <c r="E397" s="195" t="s">
        <v>1</v>
      </c>
      <c r="F397" s="196" t="s">
        <v>699</v>
      </c>
      <c r="H397" s="197">
        <v>6</v>
      </c>
      <c r="I397" s="198"/>
      <c r="L397" s="194"/>
      <c r="M397" s="199"/>
      <c r="N397" s="200"/>
      <c r="O397" s="200"/>
      <c r="P397" s="200"/>
      <c r="Q397" s="200"/>
      <c r="R397" s="200"/>
      <c r="S397" s="200"/>
      <c r="T397" s="201"/>
      <c r="AT397" s="195" t="s">
        <v>160</v>
      </c>
      <c r="AU397" s="195" t="s">
        <v>83</v>
      </c>
      <c r="AV397" s="12" t="s">
        <v>83</v>
      </c>
      <c r="AW397" s="12" t="s">
        <v>30</v>
      </c>
      <c r="AX397" s="12" t="s">
        <v>81</v>
      </c>
      <c r="AY397" s="195" t="s">
        <v>149</v>
      </c>
    </row>
    <row r="398" s="1" customFormat="1" ht="16.5" customHeight="1">
      <c r="B398" s="177"/>
      <c r="C398" s="211" t="s">
        <v>1141</v>
      </c>
      <c r="D398" s="211" t="s">
        <v>223</v>
      </c>
      <c r="E398" s="212" t="s">
        <v>1142</v>
      </c>
      <c r="F398" s="213" t="s">
        <v>1143</v>
      </c>
      <c r="G398" s="214" t="s">
        <v>334</v>
      </c>
      <c r="H398" s="215">
        <v>3</v>
      </c>
      <c r="I398" s="216"/>
      <c r="J398" s="217">
        <f>ROUND(I398*H398,2)</f>
        <v>0</v>
      </c>
      <c r="K398" s="213" t="s">
        <v>1</v>
      </c>
      <c r="L398" s="218"/>
      <c r="M398" s="219" t="s">
        <v>1</v>
      </c>
      <c r="N398" s="220" t="s">
        <v>38</v>
      </c>
      <c r="O398" s="73"/>
      <c r="P398" s="187">
        <f>O398*H398</f>
        <v>0</v>
      </c>
      <c r="Q398" s="187">
        <v>0.5</v>
      </c>
      <c r="R398" s="187">
        <f>Q398*H398</f>
        <v>1.5</v>
      </c>
      <c r="S398" s="187">
        <v>0</v>
      </c>
      <c r="T398" s="188">
        <f>S398*H398</f>
        <v>0</v>
      </c>
      <c r="AR398" s="189" t="s">
        <v>199</v>
      </c>
      <c r="AT398" s="189" t="s">
        <v>223</v>
      </c>
      <c r="AU398" s="189" t="s">
        <v>83</v>
      </c>
      <c r="AY398" s="18" t="s">
        <v>149</v>
      </c>
      <c r="BE398" s="190">
        <f>IF(N398="základní",J398,0)</f>
        <v>0</v>
      </c>
      <c r="BF398" s="190">
        <f>IF(N398="snížená",J398,0)</f>
        <v>0</v>
      </c>
      <c r="BG398" s="190">
        <f>IF(N398="zákl. přenesená",J398,0)</f>
        <v>0</v>
      </c>
      <c r="BH398" s="190">
        <f>IF(N398="sníž. přenesená",J398,0)</f>
        <v>0</v>
      </c>
      <c r="BI398" s="190">
        <f>IF(N398="nulová",J398,0)</f>
        <v>0</v>
      </c>
      <c r="BJ398" s="18" t="s">
        <v>81</v>
      </c>
      <c r="BK398" s="190">
        <f>ROUND(I398*H398,2)</f>
        <v>0</v>
      </c>
      <c r="BL398" s="18" t="s">
        <v>156</v>
      </c>
      <c r="BM398" s="189" t="s">
        <v>1144</v>
      </c>
    </row>
    <row r="399" s="12" customFormat="1">
      <c r="B399" s="194"/>
      <c r="D399" s="191" t="s">
        <v>160</v>
      </c>
      <c r="E399" s="195" t="s">
        <v>1</v>
      </c>
      <c r="F399" s="196" t="s">
        <v>688</v>
      </c>
      <c r="H399" s="197">
        <v>3</v>
      </c>
      <c r="I399" s="198"/>
      <c r="L399" s="194"/>
      <c r="M399" s="199"/>
      <c r="N399" s="200"/>
      <c r="O399" s="200"/>
      <c r="P399" s="200"/>
      <c r="Q399" s="200"/>
      <c r="R399" s="200"/>
      <c r="S399" s="200"/>
      <c r="T399" s="201"/>
      <c r="AT399" s="195" t="s">
        <v>160</v>
      </c>
      <c r="AU399" s="195" t="s">
        <v>83</v>
      </c>
      <c r="AV399" s="12" t="s">
        <v>83</v>
      </c>
      <c r="AW399" s="12" t="s">
        <v>30</v>
      </c>
      <c r="AX399" s="12" t="s">
        <v>81</v>
      </c>
      <c r="AY399" s="195" t="s">
        <v>149</v>
      </c>
    </row>
    <row r="400" s="1" customFormat="1" ht="24" customHeight="1">
      <c r="B400" s="177"/>
      <c r="C400" s="211" t="s">
        <v>1145</v>
      </c>
      <c r="D400" s="211" t="s">
        <v>223</v>
      </c>
      <c r="E400" s="212" t="s">
        <v>1146</v>
      </c>
      <c r="F400" s="213" t="s">
        <v>1147</v>
      </c>
      <c r="G400" s="214" t="s">
        <v>334</v>
      </c>
      <c r="H400" s="215">
        <v>2</v>
      </c>
      <c r="I400" s="216"/>
      <c r="J400" s="217">
        <f>ROUND(I400*H400,2)</f>
        <v>0</v>
      </c>
      <c r="K400" s="213" t="s">
        <v>1</v>
      </c>
      <c r="L400" s="218"/>
      <c r="M400" s="219" t="s">
        <v>1</v>
      </c>
      <c r="N400" s="220" t="s">
        <v>38</v>
      </c>
      <c r="O400" s="73"/>
      <c r="P400" s="187">
        <f>O400*H400</f>
        <v>0</v>
      </c>
      <c r="Q400" s="187">
        <v>0.39300000000000002</v>
      </c>
      <c r="R400" s="187">
        <f>Q400*H400</f>
        <v>0.78600000000000003</v>
      </c>
      <c r="S400" s="187">
        <v>0</v>
      </c>
      <c r="T400" s="188">
        <f>S400*H400</f>
        <v>0</v>
      </c>
      <c r="AR400" s="189" t="s">
        <v>199</v>
      </c>
      <c r="AT400" s="189" t="s">
        <v>223</v>
      </c>
      <c r="AU400" s="189" t="s">
        <v>83</v>
      </c>
      <c r="AY400" s="18" t="s">
        <v>149</v>
      </c>
      <c r="BE400" s="190">
        <f>IF(N400="základní",J400,0)</f>
        <v>0</v>
      </c>
      <c r="BF400" s="190">
        <f>IF(N400="snížená",J400,0)</f>
        <v>0</v>
      </c>
      <c r="BG400" s="190">
        <f>IF(N400="zákl. přenesená",J400,0)</f>
        <v>0</v>
      </c>
      <c r="BH400" s="190">
        <f>IF(N400="sníž. přenesená",J400,0)</f>
        <v>0</v>
      </c>
      <c r="BI400" s="190">
        <f>IF(N400="nulová",J400,0)</f>
        <v>0</v>
      </c>
      <c r="BJ400" s="18" t="s">
        <v>81</v>
      </c>
      <c r="BK400" s="190">
        <f>ROUND(I400*H400,2)</f>
        <v>0</v>
      </c>
      <c r="BL400" s="18" t="s">
        <v>156</v>
      </c>
      <c r="BM400" s="189" t="s">
        <v>1148</v>
      </c>
    </row>
    <row r="401" s="12" customFormat="1">
      <c r="B401" s="194"/>
      <c r="D401" s="191" t="s">
        <v>160</v>
      </c>
      <c r="E401" s="195" t="s">
        <v>1</v>
      </c>
      <c r="F401" s="196" t="s">
        <v>749</v>
      </c>
      <c r="H401" s="197">
        <v>2</v>
      </c>
      <c r="I401" s="198"/>
      <c r="L401" s="194"/>
      <c r="M401" s="199"/>
      <c r="N401" s="200"/>
      <c r="O401" s="200"/>
      <c r="P401" s="200"/>
      <c r="Q401" s="200"/>
      <c r="R401" s="200"/>
      <c r="S401" s="200"/>
      <c r="T401" s="201"/>
      <c r="AT401" s="195" t="s">
        <v>160</v>
      </c>
      <c r="AU401" s="195" t="s">
        <v>83</v>
      </c>
      <c r="AV401" s="12" t="s">
        <v>83</v>
      </c>
      <c r="AW401" s="12" t="s">
        <v>30</v>
      </c>
      <c r="AX401" s="12" t="s">
        <v>81</v>
      </c>
      <c r="AY401" s="195" t="s">
        <v>149</v>
      </c>
    </row>
    <row r="402" s="1" customFormat="1" ht="24" customHeight="1">
      <c r="B402" s="177"/>
      <c r="C402" s="178" t="s">
        <v>1149</v>
      </c>
      <c r="D402" s="178" t="s">
        <v>151</v>
      </c>
      <c r="E402" s="179" t="s">
        <v>805</v>
      </c>
      <c r="F402" s="180" t="s">
        <v>806</v>
      </c>
      <c r="G402" s="181" t="s">
        <v>334</v>
      </c>
      <c r="H402" s="182">
        <v>7</v>
      </c>
      <c r="I402" s="183"/>
      <c r="J402" s="184">
        <f>ROUND(I402*H402,2)</f>
        <v>0</v>
      </c>
      <c r="K402" s="180" t="s">
        <v>531</v>
      </c>
      <c r="L402" s="37"/>
      <c r="M402" s="185" t="s">
        <v>1</v>
      </c>
      <c r="N402" s="186" t="s">
        <v>38</v>
      </c>
      <c r="O402" s="73"/>
      <c r="P402" s="187">
        <f>O402*H402</f>
        <v>0</v>
      </c>
      <c r="Q402" s="187">
        <v>0.027529999999999999</v>
      </c>
      <c r="R402" s="187">
        <f>Q402*H402</f>
        <v>0.19270999999999999</v>
      </c>
      <c r="S402" s="187">
        <v>0</v>
      </c>
      <c r="T402" s="188">
        <f>S402*H402</f>
        <v>0</v>
      </c>
      <c r="AR402" s="189" t="s">
        <v>156</v>
      </c>
      <c r="AT402" s="189" t="s">
        <v>151</v>
      </c>
      <c r="AU402" s="189" t="s">
        <v>83</v>
      </c>
      <c r="AY402" s="18" t="s">
        <v>149</v>
      </c>
      <c r="BE402" s="190">
        <f>IF(N402="základní",J402,0)</f>
        <v>0</v>
      </c>
      <c r="BF402" s="190">
        <f>IF(N402="snížená",J402,0)</f>
        <v>0</v>
      </c>
      <c r="BG402" s="190">
        <f>IF(N402="zákl. přenesená",J402,0)</f>
        <v>0</v>
      </c>
      <c r="BH402" s="190">
        <f>IF(N402="sníž. přenesená",J402,0)</f>
        <v>0</v>
      </c>
      <c r="BI402" s="190">
        <f>IF(N402="nulová",J402,0)</f>
        <v>0</v>
      </c>
      <c r="BJ402" s="18" t="s">
        <v>81</v>
      </c>
      <c r="BK402" s="190">
        <f>ROUND(I402*H402,2)</f>
        <v>0</v>
      </c>
      <c r="BL402" s="18" t="s">
        <v>156</v>
      </c>
      <c r="BM402" s="189" t="s">
        <v>1150</v>
      </c>
    </row>
    <row r="403" s="12" customFormat="1">
      <c r="B403" s="194"/>
      <c r="D403" s="191" t="s">
        <v>160</v>
      </c>
      <c r="E403" s="195" t="s">
        <v>1</v>
      </c>
      <c r="F403" s="196" t="s">
        <v>1099</v>
      </c>
      <c r="H403" s="197">
        <v>7</v>
      </c>
      <c r="I403" s="198"/>
      <c r="L403" s="194"/>
      <c r="M403" s="199"/>
      <c r="N403" s="200"/>
      <c r="O403" s="200"/>
      <c r="P403" s="200"/>
      <c r="Q403" s="200"/>
      <c r="R403" s="200"/>
      <c r="S403" s="200"/>
      <c r="T403" s="201"/>
      <c r="AT403" s="195" t="s">
        <v>160</v>
      </c>
      <c r="AU403" s="195" t="s">
        <v>83</v>
      </c>
      <c r="AV403" s="12" t="s">
        <v>83</v>
      </c>
      <c r="AW403" s="12" t="s">
        <v>30</v>
      </c>
      <c r="AX403" s="12" t="s">
        <v>81</v>
      </c>
      <c r="AY403" s="195" t="s">
        <v>149</v>
      </c>
    </row>
    <row r="404" s="1" customFormat="1" ht="16.5" customHeight="1">
      <c r="B404" s="177"/>
      <c r="C404" s="211" t="s">
        <v>1151</v>
      </c>
      <c r="D404" s="211" t="s">
        <v>223</v>
      </c>
      <c r="E404" s="212" t="s">
        <v>1152</v>
      </c>
      <c r="F404" s="213" t="s">
        <v>1153</v>
      </c>
      <c r="G404" s="214" t="s">
        <v>334</v>
      </c>
      <c r="H404" s="215">
        <v>4</v>
      </c>
      <c r="I404" s="216"/>
      <c r="J404" s="217">
        <f>ROUND(I404*H404,2)</f>
        <v>0</v>
      </c>
      <c r="K404" s="213" t="s">
        <v>1</v>
      </c>
      <c r="L404" s="218"/>
      <c r="M404" s="219" t="s">
        <v>1</v>
      </c>
      <c r="N404" s="220" t="s">
        <v>38</v>
      </c>
      <c r="O404" s="73"/>
      <c r="P404" s="187">
        <f>O404*H404</f>
        <v>0</v>
      </c>
      <c r="Q404" s="187">
        <v>3.5099999999999998</v>
      </c>
      <c r="R404" s="187">
        <f>Q404*H404</f>
        <v>14.039999999999999</v>
      </c>
      <c r="S404" s="187">
        <v>0</v>
      </c>
      <c r="T404" s="188">
        <f>S404*H404</f>
        <v>0</v>
      </c>
      <c r="AR404" s="189" t="s">
        <v>199</v>
      </c>
      <c r="AT404" s="189" t="s">
        <v>223</v>
      </c>
      <c r="AU404" s="189" t="s">
        <v>83</v>
      </c>
      <c r="AY404" s="18" t="s">
        <v>149</v>
      </c>
      <c r="BE404" s="190">
        <f>IF(N404="základní",J404,0)</f>
        <v>0</v>
      </c>
      <c r="BF404" s="190">
        <f>IF(N404="snížená",J404,0)</f>
        <v>0</v>
      </c>
      <c r="BG404" s="190">
        <f>IF(N404="zákl. přenesená",J404,0)</f>
        <v>0</v>
      </c>
      <c r="BH404" s="190">
        <f>IF(N404="sníž. přenesená",J404,0)</f>
        <v>0</v>
      </c>
      <c r="BI404" s="190">
        <f>IF(N404="nulová",J404,0)</f>
        <v>0</v>
      </c>
      <c r="BJ404" s="18" t="s">
        <v>81</v>
      </c>
      <c r="BK404" s="190">
        <f>ROUND(I404*H404,2)</f>
        <v>0</v>
      </c>
      <c r="BL404" s="18" t="s">
        <v>156</v>
      </c>
      <c r="BM404" s="189" t="s">
        <v>1154</v>
      </c>
    </row>
    <row r="405" s="12" customFormat="1">
      <c r="B405" s="194"/>
      <c r="D405" s="191" t="s">
        <v>160</v>
      </c>
      <c r="E405" s="195" t="s">
        <v>1</v>
      </c>
      <c r="F405" s="196" t="s">
        <v>703</v>
      </c>
      <c r="H405" s="197">
        <v>4</v>
      </c>
      <c r="I405" s="198"/>
      <c r="L405" s="194"/>
      <c r="M405" s="199"/>
      <c r="N405" s="200"/>
      <c r="O405" s="200"/>
      <c r="P405" s="200"/>
      <c r="Q405" s="200"/>
      <c r="R405" s="200"/>
      <c r="S405" s="200"/>
      <c r="T405" s="201"/>
      <c r="AT405" s="195" t="s">
        <v>160</v>
      </c>
      <c r="AU405" s="195" t="s">
        <v>83</v>
      </c>
      <c r="AV405" s="12" t="s">
        <v>83</v>
      </c>
      <c r="AW405" s="12" t="s">
        <v>30</v>
      </c>
      <c r="AX405" s="12" t="s">
        <v>81</v>
      </c>
      <c r="AY405" s="195" t="s">
        <v>149</v>
      </c>
    </row>
    <row r="406" s="1" customFormat="1" ht="16.5" customHeight="1">
      <c r="B406" s="177"/>
      <c r="C406" s="211" t="s">
        <v>1155</v>
      </c>
      <c r="D406" s="211" t="s">
        <v>223</v>
      </c>
      <c r="E406" s="212" t="s">
        <v>811</v>
      </c>
      <c r="F406" s="213" t="s">
        <v>812</v>
      </c>
      <c r="G406" s="214" t="s">
        <v>334</v>
      </c>
      <c r="H406" s="215">
        <v>3</v>
      </c>
      <c r="I406" s="216"/>
      <c r="J406" s="217">
        <f>ROUND(I406*H406,2)</f>
        <v>0</v>
      </c>
      <c r="K406" s="213" t="s">
        <v>531</v>
      </c>
      <c r="L406" s="218"/>
      <c r="M406" s="219" t="s">
        <v>1</v>
      </c>
      <c r="N406" s="220" t="s">
        <v>38</v>
      </c>
      <c r="O406" s="73"/>
      <c r="P406" s="187">
        <f>O406*H406</f>
        <v>0</v>
      </c>
      <c r="Q406" s="187">
        <v>1.8700000000000001</v>
      </c>
      <c r="R406" s="187">
        <f>Q406*H406</f>
        <v>5.6100000000000003</v>
      </c>
      <c r="S406" s="187">
        <v>0</v>
      </c>
      <c r="T406" s="188">
        <f>S406*H406</f>
        <v>0</v>
      </c>
      <c r="AR406" s="189" t="s">
        <v>199</v>
      </c>
      <c r="AT406" s="189" t="s">
        <v>223</v>
      </c>
      <c r="AU406" s="189" t="s">
        <v>83</v>
      </c>
      <c r="AY406" s="18" t="s">
        <v>149</v>
      </c>
      <c r="BE406" s="190">
        <f>IF(N406="základní",J406,0)</f>
        <v>0</v>
      </c>
      <c r="BF406" s="190">
        <f>IF(N406="snížená",J406,0)</f>
        <v>0</v>
      </c>
      <c r="BG406" s="190">
        <f>IF(N406="zákl. přenesená",J406,0)</f>
        <v>0</v>
      </c>
      <c r="BH406" s="190">
        <f>IF(N406="sníž. přenesená",J406,0)</f>
        <v>0</v>
      </c>
      <c r="BI406" s="190">
        <f>IF(N406="nulová",J406,0)</f>
        <v>0</v>
      </c>
      <c r="BJ406" s="18" t="s">
        <v>81</v>
      </c>
      <c r="BK406" s="190">
        <f>ROUND(I406*H406,2)</f>
        <v>0</v>
      </c>
      <c r="BL406" s="18" t="s">
        <v>156</v>
      </c>
      <c r="BM406" s="189" t="s">
        <v>1156</v>
      </c>
    </row>
    <row r="407" s="12" customFormat="1">
      <c r="B407" s="194"/>
      <c r="D407" s="191" t="s">
        <v>160</v>
      </c>
      <c r="E407" s="195" t="s">
        <v>1</v>
      </c>
      <c r="F407" s="196" t="s">
        <v>688</v>
      </c>
      <c r="H407" s="197">
        <v>3</v>
      </c>
      <c r="I407" s="198"/>
      <c r="L407" s="194"/>
      <c r="M407" s="199"/>
      <c r="N407" s="200"/>
      <c r="O407" s="200"/>
      <c r="P407" s="200"/>
      <c r="Q407" s="200"/>
      <c r="R407" s="200"/>
      <c r="S407" s="200"/>
      <c r="T407" s="201"/>
      <c r="AT407" s="195" t="s">
        <v>160</v>
      </c>
      <c r="AU407" s="195" t="s">
        <v>83</v>
      </c>
      <c r="AV407" s="12" t="s">
        <v>83</v>
      </c>
      <c r="AW407" s="12" t="s">
        <v>30</v>
      </c>
      <c r="AX407" s="12" t="s">
        <v>81</v>
      </c>
      <c r="AY407" s="195" t="s">
        <v>149</v>
      </c>
    </row>
    <row r="408" s="1" customFormat="1" ht="24" customHeight="1">
      <c r="B408" s="177"/>
      <c r="C408" s="178" t="s">
        <v>1157</v>
      </c>
      <c r="D408" s="178" t="s">
        <v>151</v>
      </c>
      <c r="E408" s="179" t="s">
        <v>1158</v>
      </c>
      <c r="F408" s="180" t="s">
        <v>1159</v>
      </c>
      <c r="G408" s="181" t="s">
        <v>334</v>
      </c>
      <c r="H408" s="182">
        <v>2</v>
      </c>
      <c r="I408" s="183"/>
      <c r="J408" s="184">
        <f>ROUND(I408*H408,2)</f>
        <v>0</v>
      </c>
      <c r="K408" s="180" t="s">
        <v>531</v>
      </c>
      <c r="L408" s="37"/>
      <c r="M408" s="185" t="s">
        <v>1</v>
      </c>
      <c r="N408" s="186" t="s">
        <v>38</v>
      </c>
      <c r="O408" s="73"/>
      <c r="P408" s="187">
        <f>O408*H408</f>
        <v>0</v>
      </c>
      <c r="Q408" s="187">
        <v>2.6148799999999999</v>
      </c>
      <c r="R408" s="187">
        <f>Q408*H408</f>
        <v>5.2297599999999997</v>
      </c>
      <c r="S408" s="187">
        <v>0</v>
      </c>
      <c r="T408" s="188">
        <f>S408*H408</f>
        <v>0</v>
      </c>
      <c r="AR408" s="189" t="s">
        <v>156</v>
      </c>
      <c r="AT408" s="189" t="s">
        <v>151</v>
      </c>
      <c r="AU408" s="189" t="s">
        <v>83</v>
      </c>
      <c r="AY408" s="18" t="s">
        <v>149</v>
      </c>
      <c r="BE408" s="190">
        <f>IF(N408="základní",J408,0)</f>
        <v>0</v>
      </c>
      <c r="BF408" s="190">
        <f>IF(N408="snížená",J408,0)</f>
        <v>0</v>
      </c>
      <c r="BG408" s="190">
        <f>IF(N408="zákl. přenesená",J408,0)</f>
        <v>0</v>
      </c>
      <c r="BH408" s="190">
        <f>IF(N408="sníž. přenesená",J408,0)</f>
        <v>0</v>
      </c>
      <c r="BI408" s="190">
        <f>IF(N408="nulová",J408,0)</f>
        <v>0</v>
      </c>
      <c r="BJ408" s="18" t="s">
        <v>81</v>
      </c>
      <c r="BK408" s="190">
        <f>ROUND(I408*H408,2)</f>
        <v>0</v>
      </c>
      <c r="BL408" s="18" t="s">
        <v>156</v>
      </c>
      <c r="BM408" s="189" t="s">
        <v>1160</v>
      </c>
    </row>
    <row r="409" s="12" customFormat="1">
      <c r="B409" s="194"/>
      <c r="D409" s="191" t="s">
        <v>160</v>
      </c>
      <c r="E409" s="195" t="s">
        <v>1</v>
      </c>
      <c r="F409" s="196" t="s">
        <v>1161</v>
      </c>
      <c r="H409" s="197">
        <v>2</v>
      </c>
      <c r="I409" s="198"/>
      <c r="L409" s="194"/>
      <c r="M409" s="199"/>
      <c r="N409" s="200"/>
      <c r="O409" s="200"/>
      <c r="P409" s="200"/>
      <c r="Q409" s="200"/>
      <c r="R409" s="200"/>
      <c r="S409" s="200"/>
      <c r="T409" s="201"/>
      <c r="AT409" s="195" t="s">
        <v>160</v>
      </c>
      <c r="AU409" s="195" t="s">
        <v>83</v>
      </c>
      <c r="AV409" s="12" t="s">
        <v>83</v>
      </c>
      <c r="AW409" s="12" t="s">
        <v>30</v>
      </c>
      <c r="AX409" s="12" t="s">
        <v>81</v>
      </c>
      <c r="AY409" s="195" t="s">
        <v>149</v>
      </c>
    </row>
    <row r="410" s="1" customFormat="1" ht="24" customHeight="1">
      <c r="B410" s="177"/>
      <c r="C410" s="211" t="s">
        <v>1162</v>
      </c>
      <c r="D410" s="211" t="s">
        <v>223</v>
      </c>
      <c r="E410" s="212" t="s">
        <v>1163</v>
      </c>
      <c r="F410" s="213" t="s">
        <v>1164</v>
      </c>
      <c r="G410" s="214" t="s">
        <v>334</v>
      </c>
      <c r="H410" s="215">
        <v>2</v>
      </c>
      <c r="I410" s="216"/>
      <c r="J410" s="217">
        <f>ROUND(I410*H410,2)</f>
        <v>0</v>
      </c>
      <c r="K410" s="213" t="s">
        <v>531</v>
      </c>
      <c r="L410" s="218"/>
      <c r="M410" s="219" t="s">
        <v>1</v>
      </c>
      <c r="N410" s="220" t="s">
        <v>38</v>
      </c>
      <c r="O410" s="73"/>
      <c r="P410" s="187">
        <f>O410*H410</f>
        <v>0</v>
      </c>
      <c r="Q410" s="187">
        <v>0.053600000000000002</v>
      </c>
      <c r="R410" s="187">
        <f>Q410*H410</f>
        <v>0.1072</v>
      </c>
      <c r="S410" s="187">
        <v>0</v>
      </c>
      <c r="T410" s="188">
        <f>S410*H410</f>
        <v>0</v>
      </c>
      <c r="AR410" s="189" t="s">
        <v>199</v>
      </c>
      <c r="AT410" s="189" t="s">
        <v>223</v>
      </c>
      <c r="AU410" s="189" t="s">
        <v>83</v>
      </c>
      <c r="AY410" s="18" t="s">
        <v>149</v>
      </c>
      <c r="BE410" s="190">
        <f>IF(N410="základní",J410,0)</f>
        <v>0</v>
      </c>
      <c r="BF410" s="190">
        <f>IF(N410="snížená",J410,0)</f>
        <v>0</v>
      </c>
      <c r="BG410" s="190">
        <f>IF(N410="zákl. přenesená",J410,0)</f>
        <v>0</v>
      </c>
      <c r="BH410" s="190">
        <f>IF(N410="sníž. přenesená",J410,0)</f>
        <v>0</v>
      </c>
      <c r="BI410" s="190">
        <f>IF(N410="nulová",J410,0)</f>
        <v>0</v>
      </c>
      <c r="BJ410" s="18" t="s">
        <v>81</v>
      </c>
      <c r="BK410" s="190">
        <f>ROUND(I410*H410,2)</f>
        <v>0</v>
      </c>
      <c r="BL410" s="18" t="s">
        <v>156</v>
      </c>
      <c r="BM410" s="189" t="s">
        <v>1165</v>
      </c>
    </row>
    <row r="411" s="12" customFormat="1">
      <c r="B411" s="194"/>
      <c r="D411" s="191" t="s">
        <v>160</v>
      </c>
      <c r="E411" s="195" t="s">
        <v>1</v>
      </c>
      <c r="F411" s="196" t="s">
        <v>749</v>
      </c>
      <c r="H411" s="197">
        <v>2</v>
      </c>
      <c r="I411" s="198"/>
      <c r="L411" s="194"/>
      <c r="M411" s="199"/>
      <c r="N411" s="200"/>
      <c r="O411" s="200"/>
      <c r="P411" s="200"/>
      <c r="Q411" s="200"/>
      <c r="R411" s="200"/>
      <c r="S411" s="200"/>
      <c r="T411" s="201"/>
      <c r="AT411" s="195" t="s">
        <v>160</v>
      </c>
      <c r="AU411" s="195" t="s">
        <v>83</v>
      </c>
      <c r="AV411" s="12" t="s">
        <v>83</v>
      </c>
      <c r="AW411" s="12" t="s">
        <v>30</v>
      </c>
      <c r="AX411" s="12" t="s">
        <v>81</v>
      </c>
      <c r="AY411" s="195" t="s">
        <v>149</v>
      </c>
    </row>
    <row r="412" s="1" customFormat="1" ht="16.5" customHeight="1">
      <c r="B412" s="177"/>
      <c r="C412" s="211" t="s">
        <v>1166</v>
      </c>
      <c r="D412" s="211" t="s">
        <v>223</v>
      </c>
      <c r="E412" s="212" t="s">
        <v>1167</v>
      </c>
      <c r="F412" s="213" t="s">
        <v>1168</v>
      </c>
      <c r="G412" s="214" t="s">
        <v>334</v>
      </c>
      <c r="H412" s="215">
        <v>2</v>
      </c>
      <c r="I412" s="216"/>
      <c r="J412" s="217">
        <f>ROUND(I412*H412,2)</f>
        <v>0</v>
      </c>
      <c r="K412" s="213" t="s">
        <v>1</v>
      </c>
      <c r="L412" s="218"/>
      <c r="M412" s="219" t="s">
        <v>1</v>
      </c>
      <c r="N412" s="220" t="s">
        <v>38</v>
      </c>
      <c r="O412" s="73"/>
      <c r="P412" s="187">
        <f>O412*H412</f>
        <v>0</v>
      </c>
      <c r="Q412" s="187">
        <v>2.2549999999999999</v>
      </c>
      <c r="R412" s="187">
        <f>Q412*H412</f>
        <v>4.5099999999999998</v>
      </c>
      <c r="S412" s="187">
        <v>0</v>
      </c>
      <c r="T412" s="188">
        <f>S412*H412</f>
        <v>0</v>
      </c>
      <c r="AR412" s="189" t="s">
        <v>199</v>
      </c>
      <c r="AT412" s="189" t="s">
        <v>223</v>
      </c>
      <c r="AU412" s="189" t="s">
        <v>83</v>
      </c>
      <c r="AY412" s="18" t="s">
        <v>149</v>
      </c>
      <c r="BE412" s="190">
        <f>IF(N412="základní",J412,0)</f>
        <v>0</v>
      </c>
      <c r="BF412" s="190">
        <f>IF(N412="snížená",J412,0)</f>
        <v>0</v>
      </c>
      <c r="BG412" s="190">
        <f>IF(N412="zákl. přenesená",J412,0)</f>
        <v>0</v>
      </c>
      <c r="BH412" s="190">
        <f>IF(N412="sníž. přenesená",J412,0)</f>
        <v>0</v>
      </c>
      <c r="BI412" s="190">
        <f>IF(N412="nulová",J412,0)</f>
        <v>0</v>
      </c>
      <c r="BJ412" s="18" t="s">
        <v>81</v>
      </c>
      <c r="BK412" s="190">
        <f>ROUND(I412*H412,2)</f>
        <v>0</v>
      </c>
      <c r="BL412" s="18" t="s">
        <v>156</v>
      </c>
      <c r="BM412" s="189" t="s">
        <v>1169</v>
      </c>
    </row>
    <row r="413" s="12" customFormat="1">
      <c r="B413" s="194"/>
      <c r="D413" s="191" t="s">
        <v>160</v>
      </c>
      <c r="E413" s="195" t="s">
        <v>1</v>
      </c>
      <c r="F413" s="196" t="s">
        <v>1161</v>
      </c>
      <c r="H413" s="197">
        <v>2</v>
      </c>
      <c r="I413" s="198"/>
      <c r="L413" s="194"/>
      <c r="M413" s="199"/>
      <c r="N413" s="200"/>
      <c r="O413" s="200"/>
      <c r="P413" s="200"/>
      <c r="Q413" s="200"/>
      <c r="R413" s="200"/>
      <c r="S413" s="200"/>
      <c r="T413" s="201"/>
      <c r="AT413" s="195" t="s">
        <v>160</v>
      </c>
      <c r="AU413" s="195" t="s">
        <v>83</v>
      </c>
      <c r="AV413" s="12" t="s">
        <v>83</v>
      </c>
      <c r="AW413" s="12" t="s">
        <v>30</v>
      </c>
      <c r="AX413" s="12" t="s">
        <v>81</v>
      </c>
      <c r="AY413" s="195" t="s">
        <v>149</v>
      </c>
    </row>
    <row r="414" s="1" customFormat="1" ht="24" customHeight="1">
      <c r="B414" s="177"/>
      <c r="C414" s="178" t="s">
        <v>1170</v>
      </c>
      <c r="D414" s="178" t="s">
        <v>151</v>
      </c>
      <c r="E414" s="179" t="s">
        <v>815</v>
      </c>
      <c r="F414" s="180" t="s">
        <v>816</v>
      </c>
      <c r="G414" s="181" t="s">
        <v>334</v>
      </c>
      <c r="H414" s="182">
        <v>7</v>
      </c>
      <c r="I414" s="183"/>
      <c r="J414" s="184">
        <f>ROUND(I414*H414,2)</f>
        <v>0</v>
      </c>
      <c r="K414" s="180" t="s">
        <v>531</v>
      </c>
      <c r="L414" s="37"/>
      <c r="M414" s="185" t="s">
        <v>1</v>
      </c>
      <c r="N414" s="186" t="s">
        <v>38</v>
      </c>
      <c r="O414" s="73"/>
      <c r="P414" s="187">
        <f>O414*H414</f>
        <v>0</v>
      </c>
      <c r="Q414" s="187">
        <v>0.21734000000000001</v>
      </c>
      <c r="R414" s="187">
        <f>Q414*H414</f>
        <v>1.52138</v>
      </c>
      <c r="S414" s="187">
        <v>0</v>
      </c>
      <c r="T414" s="188">
        <f>S414*H414</f>
        <v>0</v>
      </c>
      <c r="AR414" s="189" t="s">
        <v>156</v>
      </c>
      <c r="AT414" s="189" t="s">
        <v>151</v>
      </c>
      <c r="AU414" s="189" t="s">
        <v>83</v>
      </c>
      <c r="AY414" s="18" t="s">
        <v>149</v>
      </c>
      <c r="BE414" s="190">
        <f>IF(N414="základní",J414,0)</f>
        <v>0</v>
      </c>
      <c r="BF414" s="190">
        <f>IF(N414="snížená",J414,0)</f>
        <v>0</v>
      </c>
      <c r="BG414" s="190">
        <f>IF(N414="zákl. přenesená",J414,0)</f>
        <v>0</v>
      </c>
      <c r="BH414" s="190">
        <f>IF(N414="sníž. přenesená",J414,0)</f>
        <v>0</v>
      </c>
      <c r="BI414" s="190">
        <f>IF(N414="nulová",J414,0)</f>
        <v>0</v>
      </c>
      <c r="BJ414" s="18" t="s">
        <v>81</v>
      </c>
      <c r="BK414" s="190">
        <f>ROUND(I414*H414,2)</f>
        <v>0</v>
      </c>
      <c r="BL414" s="18" t="s">
        <v>156</v>
      </c>
      <c r="BM414" s="189" t="s">
        <v>1171</v>
      </c>
    </row>
    <row r="415" s="12" customFormat="1">
      <c r="B415" s="194"/>
      <c r="D415" s="191" t="s">
        <v>160</v>
      </c>
      <c r="E415" s="195" t="s">
        <v>1</v>
      </c>
      <c r="F415" s="196" t="s">
        <v>1099</v>
      </c>
      <c r="H415" s="197">
        <v>7</v>
      </c>
      <c r="I415" s="198"/>
      <c r="L415" s="194"/>
      <c r="M415" s="199"/>
      <c r="N415" s="200"/>
      <c r="O415" s="200"/>
      <c r="P415" s="200"/>
      <c r="Q415" s="200"/>
      <c r="R415" s="200"/>
      <c r="S415" s="200"/>
      <c r="T415" s="201"/>
      <c r="AT415" s="195" t="s">
        <v>160</v>
      </c>
      <c r="AU415" s="195" t="s">
        <v>83</v>
      </c>
      <c r="AV415" s="12" t="s">
        <v>83</v>
      </c>
      <c r="AW415" s="12" t="s">
        <v>30</v>
      </c>
      <c r="AX415" s="12" t="s">
        <v>81</v>
      </c>
      <c r="AY415" s="195" t="s">
        <v>149</v>
      </c>
    </row>
    <row r="416" s="1" customFormat="1" ht="24" customHeight="1">
      <c r="B416" s="177"/>
      <c r="C416" s="211" t="s">
        <v>1172</v>
      </c>
      <c r="D416" s="211" t="s">
        <v>223</v>
      </c>
      <c r="E416" s="212" t="s">
        <v>819</v>
      </c>
      <c r="F416" s="213" t="s">
        <v>820</v>
      </c>
      <c r="G416" s="214" t="s">
        <v>334</v>
      </c>
      <c r="H416" s="215">
        <v>7</v>
      </c>
      <c r="I416" s="216"/>
      <c r="J416" s="217">
        <f>ROUND(I416*H416,2)</f>
        <v>0</v>
      </c>
      <c r="K416" s="213" t="s">
        <v>531</v>
      </c>
      <c r="L416" s="218"/>
      <c r="M416" s="219" t="s">
        <v>1</v>
      </c>
      <c r="N416" s="220" t="s">
        <v>38</v>
      </c>
      <c r="O416" s="73"/>
      <c r="P416" s="187">
        <f>O416*H416</f>
        <v>0</v>
      </c>
      <c r="Q416" s="187">
        <v>0.16500000000000001</v>
      </c>
      <c r="R416" s="187">
        <f>Q416*H416</f>
        <v>1.155</v>
      </c>
      <c r="S416" s="187">
        <v>0</v>
      </c>
      <c r="T416" s="188">
        <f>S416*H416</f>
        <v>0</v>
      </c>
      <c r="AR416" s="189" t="s">
        <v>199</v>
      </c>
      <c r="AT416" s="189" t="s">
        <v>223</v>
      </c>
      <c r="AU416" s="189" t="s">
        <v>83</v>
      </c>
      <c r="AY416" s="18" t="s">
        <v>149</v>
      </c>
      <c r="BE416" s="190">
        <f>IF(N416="základní",J416,0)</f>
        <v>0</v>
      </c>
      <c r="BF416" s="190">
        <f>IF(N416="snížená",J416,0)</f>
        <v>0</v>
      </c>
      <c r="BG416" s="190">
        <f>IF(N416="zákl. přenesená",J416,0)</f>
        <v>0</v>
      </c>
      <c r="BH416" s="190">
        <f>IF(N416="sníž. přenesená",J416,0)</f>
        <v>0</v>
      </c>
      <c r="BI416" s="190">
        <f>IF(N416="nulová",J416,0)</f>
        <v>0</v>
      </c>
      <c r="BJ416" s="18" t="s">
        <v>81</v>
      </c>
      <c r="BK416" s="190">
        <f>ROUND(I416*H416,2)</f>
        <v>0</v>
      </c>
      <c r="BL416" s="18" t="s">
        <v>156</v>
      </c>
      <c r="BM416" s="189" t="s">
        <v>1173</v>
      </c>
    </row>
    <row r="417" s="12" customFormat="1">
      <c r="B417" s="194"/>
      <c r="D417" s="191" t="s">
        <v>160</v>
      </c>
      <c r="E417" s="195" t="s">
        <v>1</v>
      </c>
      <c r="F417" s="196" t="s">
        <v>1099</v>
      </c>
      <c r="H417" s="197">
        <v>7</v>
      </c>
      <c r="I417" s="198"/>
      <c r="L417" s="194"/>
      <c r="M417" s="199"/>
      <c r="N417" s="200"/>
      <c r="O417" s="200"/>
      <c r="P417" s="200"/>
      <c r="Q417" s="200"/>
      <c r="R417" s="200"/>
      <c r="S417" s="200"/>
      <c r="T417" s="201"/>
      <c r="AT417" s="195" t="s">
        <v>160</v>
      </c>
      <c r="AU417" s="195" t="s">
        <v>83</v>
      </c>
      <c r="AV417" s="12" t="s">
        <v>83</v>
      </c>
      <c r="AW417" s="12" t="s">
        <v>30</v>
      </c>
      <c r="AX417" s="12" t="s">
        <v>81</v>
      </c>
      <c r="AY417" s="195" t="s">
        <v>149</v>
      </c>
    </row>
    <row r="418" s="1" customFormat="1" ht="24" customHeight="1">
      <c r="B418" s="177"/>
      <c r="C418" s="178" t="s">
        <v>1174</v>
      </c>
      <c r="D418" s="178" t="s">
        <v>151</v>
      </c>
      <c r="E418" s="179" t="s">
        <v>1175</v>
      </c>
      <c r="F418" s="180" t="s">
        <v>1176</v>
      </c>
      <c r="G418" s="181" t="s">
        <v>334</v>
      </c>
      <c r="H418" s="182">
        <v>1</v>
      </c>
      <c r="I418" s="183"/>
      <c r="J418" s="184">
        <f>ROUND(I418*H418,2)</f>
        <v>0</v>
      </c>
      <c r="K418" s="180" t="s">
        <v>1</v>
      </c>
      <c r="L418" s="37"/>
      <c r="M418" s="185" t="s">
        <v>1</v>
      </c>
      <c r="N418" s="186" t="s">
        <v>38</v>
      </c>
      <c r="O418" s="73"/>
      <c r="P418" s="187">
        <f>O418*H418</f>
        <v>0</v>
      </c>
      <c r="Q418" s="187">
        <v>0.42080000000000001</v>
      </c>
      <c r="R418" s="187">
        <f>Q418*H418</f>
        <v>0.42080000000000001</v>
      </c>
      <c r="S418" s="187">
        <v>0</v>
      </c>
      <c r="T418" s="188">
        <f>S418*H418</f>
        <v>0</v>
      </c>
      <c r="AR418" s="189" t="s">
        <v>156</v>
      </c>
      <c r="AT418" s="189" t="s">
        <v>151</v>
      </c>
      <c r="AU418" s="189" t="s">
        <v>83</v>
      </c>
      <c r="AY418" s="18" t="s">
        <v>149</v>
      </c>
      <c r="BE418" s="190">
        <f>IF(N418="základní",J418,0)</f>
        <v>0</v>
      </c>
      <c r="BF418" s="190">
        <f>IF(N418="snížená",J418,0)</f>
        <v>0</v>
      </c>
      <c r="BG418" s="190">
        <f>IF(N418="zákl. přenesená",J418,0)</f>
        <v>0</v>
      </c>
      <c r="BH418" s="190">
        <f>IF(N418="sníž. přenesená",J418,0)</f>
        <v>0</v>
      </c>
      <c r="BI418" s="190">
        <f>IF(N418="nulová",J418,0)</f>
        <v>0</v>
      </c>
      <c r="BJ418" s="18" t="s">
        <v>81</v>
      </c>
      <c r="BK418" s="190">
        <f>ROUND(I418*H418,2)</f>
        <v>0</v>
      </c>
      <c r="BL418" s="18" t="s">
        <v>156</v>
      </c>
      <c r="BM418" s="189" t="s">
        <v>1177</v>
      </c>
    </row>
    <row r="419" s="12" customFormat="1">
      <c r="B419" s="194"/>
      <c r="D419" s="191" t="s">
        <v>160</v>
      </c>
      <c r="E419" s="195" t="s">
        <v>1</v>
      </c>
      <c r="F419" s="196" t="s">
        <v>1178</v>
      </c>
      <c r="H419" s="197">
        <v>1</v>
      </c>
      <c r="I419" s="198"/>
      <c r="L419" s="194"/>
      <c r="M419" s="199"/>
      <c r="N419" s="200"/>
      <c r="O419" s="200"/>
      <c r="P419" s="200"/>
      <c r="Q419" s="200"/>
      <c r="R419" s="200"/>
      <c r="S419" s="200"/>
      <c r="T419" s="201"/>
      <c r="AT419" s="195" t="s">
        <v>160</v>
      </c>
      <c r="AU419" s="195" t="s">
        <v>83</v>
      </c>
      <c r="AV419" s="12" t="s">
        <v>83</v>
      </c>
      <c r="AW419" s="12" t="s">
        <v>30</v>
      </c>
      <c r="AX419" s="12" t="s">
        <v>81</v>
      </c>
      <c r="AY419" s="195" t="s">
        <v>149</v>
      </c>
    </row>
    <row r="420" s="1" customFormat="1" ht="16.5" customHeight="1">
      <c r="B420" s="177"/>
      <c r="C420" s="178" t="s">
        <v>1179</v>
      </c>
      <c r="D420" s="178" t="s">
        <v>151</v>
      </c>
      <c r="E420" s="179" t="s">
        <v>823</v>
      </c>
      <c r="F420" s="180" t="s">
        <v>824</v>
      </c>
      <c r="G420" s="181" t="s">
        <v>281</v>
      </c>
      <c r="H420" s="182">
        <v>233.69999999999999</v>
      </c>
      <c r="I420" s="183"/>
      <c r="J420" s="184">
        <f>ROUND(I420*H420,2)</f>
        <v>0</v>
      </c>
      <c r="K420" s="180" t="s">
        <v>531</v>
      </c>
      <c r="L420" s="37"/>
      <c r="M420" s="185" t="s">
        <v>1</v>
      </c>
      <c r="N420" s="186" t="s">
        <v>38</v>
      </c>
      <c r="O420" s="73"/>
      <c r="P420" s="187">
        <f>O420*H420</f>
        <v>0</v>
      </c>
      <c r="Q420" s="187">
        <v>0.00012999999999999999</v>
      </c>
      <c r="R420" s="187">
        <f>Q420*H420</f>
        <v>0.030380999999999995</v>
      </c>
      <c r="S420" s="187">
        <v>0</v>
      </c>
      <c r="T420" s="188">
        <f>S420*H420</f>
        <v>0</v>
      </c>
      <c r="AR420" s="189" t="s">
        <v>156</v>
      </c>
      <c r="AT420" s="189" t="s">
        <v>151</v>
      </c>
      <c r="AU420" s="189" t="s">
        <v>83</v>
      </c>
      <c r="AY420" s="18" t="s">
        <v>149</v>
      </c>
      <c r="BE420" s="190">
        <f>IF(N420="základní",J420,0)</f>
        <v>0</v>
      </c>
      <c r="BF420" s="190">
        <f>IF(N420="snížená",J420,0)</f>
        <v>0</v>
      </c>
      <c r="BG420" s="190">
        <f>IF(N420="zákl. přenesená",J420,0)</f>
        <v>0</v>
      </c>
      <c r="BH420" s="190">
        <f>IF(N420="sníž. přenesená",J420,0)</f>
        <v>0</v>
      </c>
      <c r="BI420" s="190">
        <f>IF(N420="nulová",J420,0)</f>
        <v>0</v>
      </c>
      <c r="BJ420" s="18" t="s">
        <v>81</v>
      </c>
      <c r="BK420" s="190">
        <f>ROUND(I420*H420,2)</f>
        <v>0</v>
      </c>
      <c r="BL420" s="18" t="s">
        <v>156</v>
      </c>
      <c r="BM420" s="189" t="s">
        <v>1180</v>
      </c>
    </row>
    <row r="421" s="12" customFormat="1">
      <c r="B421" s="194"/>
      <c r="D421" s="191" t="s">
        <v>160</v>
      </c>
      <c r="E421" s="195" t="s">
        <v>1</v>
      </c>
      <c r="F421" s="196" t="s">
        <v>1181</v>
      </c>
      <c r="H421" s="197">
        <v>182.19999999999999</v>
      </c>
      <c r="I421" s="198"/>
      <c r="L421" s="194"/>
      <c r="M421" s="199"/>
      <c r="N421" s="200"/>
      <c r="O421" s="200"/>
      <c r="P421" s="200"/>
      <c r="Q421" s="200"/>
      <c r="R421" s="200"/>
      <c r="S421" s="200"/>
      <c r="T421" s="201"/>
      <c r="AT421" s="195" t="s">
        <v>160</v>
      </c>
      <c r="AU421" s="195" t="s">
        <v>83</v>
      </c>
      <c r="AV421" s="12" t="s">
        <v>83</v>
      </c>
      <c r="AW421" s="12" t="s">
        <v>30</v>
      </c>
      <c r="AX421" s="12" t="s">
        <v>73</v>
      </c>
      <c r="AY421" s="195" t="s">
        <v>149</v>
      </c>
    </row>
    <row r="422" s="12" customFormat="1">
      <c r="B422" s="194"/>
      <c r="D422" s="191" t="s">
        <v>160</v>
      </c>
      <c r="E422" s="195" t="s">
        <v>1</v>
      </c>
      <c r="F422" s="196" t="s">
        <v>1047</v>
      </c>
      <c r="H422" s="197">
        <v>44.5</v>
      </c>
      <c r="I422" s="198"/>
      <c r="L422" s="194"/>
      <c r="M422" s="199"/>
      <c r="N422" s="200"/>
      <c r="O422" s="200"/>
      <c r="P422" s="200"/>
      <c r="Q422" s="200"/>
      <c r="R422" s="200"/>
      <c r="S422" s="200"/>
      <c r="T422" s="201"/>
      <c r="AT422" s="195" t="s">
        <v>160</v>
      </c>
      <c r="AU422" s="195" t="s">
        <v>83</v>
      </c>
      <c r="AV422" s="12" t="s">
        <v>83</v>
      </c>
      <c r="AW422" s="12" t="s">
        <v>30</v>
      </c>
      <c r="AX422" s="12" t="s">
        <v>73</v>
      </c>
      <c r="AY422" s="195" t="s">
        <v>149</v>
      </c>
    </row>
    <row r="423" s="12" customFormat="1">
      <c r="B423" s="194"/>
      <c r="D423" s="191" t="s">
        <v>160</v>
      </c>
      <c r="E423" s="195" t="s">
        <v>1</v>
      </c>
      <c r="F423" s="196" t="s">
        <v>1041</v>
      </c>
      <c r="H423" s="197">
        <v>7</v>
      </c>
      <c r="I423" s="198"/>
      <c r="L423" s="194"/>
      <c r="M423" s="199"/>
      <c r="N423" s="200"/>
      <c r="O423" s="200"/>
      <c r="P423" s="200"/>
      <c r="Q423" s="200"/>
      <c r="R423" s="200"/>
      <c r="S423" s="200"/>
      <c r="T423" s="201"/>
      <c r="AT423" s="195" t="s">
        <v>160</v>
      </c>
      <c r="AU423" s="195" t="s">
        <v>83</v>
      </c>
      <c r="AV423" s="12" t="s">
        <v>83</v>
      </c>
      <c r="AW423" s="12" t="s">
        <v>30</v>
      </c>
      <c r="AX423" s="12" t="s">
        <v>73</v>
      </c>
      <c r="AY423" s="195" t="s">
        <v>149</v>
      </c>
    </row>
    <row r="424" s="13" customFormat="1">
      <c r="B424" s="202"/>
      <c r="D424" s="191" t="s">
        <v>160</v>
      </c>
      <c r="E424" s="203" t="s">
        <v>1</v>
      </c>
      <c r="F424" s="204" t="s">
        <v>187</v>
      </c>
      <c r="H424" s="205">
        <v>233.69999999999999</v>
      </c>
      <c r="I424" s="206"/>
      <c r="L424" s="202"/>
      <c r="M424" s="207"/>
      <c r="N424" s="208"/>
      <c r="O424" s="208"/>
      <c r="P424" s="208"/>
      <c r="Q424" s="208"/>
      <c r="R424" s="208"/>
      <c r="S424" s="208"/>
      <c r="T424" s="209"/>
      <c r="AT424" s="203" t="s">
        <v>160</v>
      </c>
      <c r="AU424" s="203" t="s">
        <v>83</v>
      </c>
      <c r="AV424" s="13" t="s">
        <v>156</v>
      </c>
      <c r="AW424" s="13" t="s">
        <v>30</v>
      </c>
      <c r="AX424" s="13" t="s">
        <v>81</v>
      </c>
      <c r="AY424" s="203" t="s">
        <v>149</v>
      </c>
    </row>
    <row r="425" s="11" customFormat="1" ht="22.8" customHeight="1">
      <c r="B425" s="164"/>
      <c r="D425" s="165" t="s">
        <v>72</v>
      </c>
      <c r="E425" s="175" t="s">
        <v>204</v>
      </c>
      <c r="F425" s="175" t="s">
        <v>330</v>
      </c>
      <c r="I425" s="167"/>
      <c r="J425" s="176">
        <f>BK425</f>
        <v>0</v>
      </c>
      <c r="L425" s="164"/>
      <c r="M425" s="169"/>
      <c r="N425" s="170"/>
      <c r="O425" s="170"/>
      <c r="P425" s="171">
        <f>SUM(P426:P435)</f>
        <v>0</v>
      </c>
      <c r="Q425" s="170"/>
      <c r="R425" s="171">
        <f>SUM(R426:R435)</f>
        <v>21.641939999999998</v>
      </c>
      <c r="S425" s="170"/>
      <c r="T425" s="172">
        <f>SUM(T426:T435)</f>
        <v>0</v>
      </c>
      <c r="AR425" s="165" t="s">
        <v>81</v>
      </c>
      <c r="AT425" s="173" t="s">
        <v>72</v>
      </c>
      <c r="AU425" s="173" t="s">
        <v>81</v>
      </c>
      <c r="AY425" s="165" t="s">
        <v>149</v>
      </c>
      <c r="BK425" s="174">
        <f>SUM(BK426:BK435)</f>
        <v>0</v>
      </c>
    </row>
    <row r="426" s="1" customFormat="1" ht="48" customHeight="1">
      <c r="B426" s="177"/>
      <c r="C426" s="178" t="s">
        <v>1182</v>
      </c>
      <c r="D426" s="178" t="s">
        <v>151</v>
      </c>
      <c r="E426" s="179" t="s">
        <v>1183</v>
      </c>
      <c r="F426" s="180" t="s">
        <v>1184</v>
      </c>
      <c r="G426" s="181" t="s">
        <v>281</v>
      </c>
      <c r="H426" s="182">
        <v>108</v>
      </c>
      <c r="I426" s="183"/>
      <c r="J426" s="184">
        <f>ROUND(I426*H426,2)</f>
        <v>0</v>
      </c>
      <c r="K426" s="180" t="s">
        <v>531</v>
      </c>
      <c r="L426" s="37"/>
      <c r="M426" s="185" t="s">
        <v>1</v>
      </c>
      <c r="N426" s="186" t="s">
        <v>38</v>
      </c>
      <c r="O426" s="73"/>
      <c r="P426" s="187">
        <f>O426*H426</f>
        <v>0</v>
      </c>
      <c r="Q426" s="187">
        <v>0.080839999999999995</v>
      </c>
      <c r="R426" s="187">
        <f>Q426*H426</f>
        <v>8.7307199999999998</v>
      </c>
      <c r="S426" s="187">
        <v>0</v>
      </c>
      <c r="T426" s="188">
        <f>S426*H426</f>
        <v>0</v>
      </c>
      <c r="AR426" s="189" t="s">
        <v>156</v>
      </c>
      <c r="AT426" s="189" t="s">
        <v>151</v>
      </c>
      <c r="AU426" s="189" t="s">
        <v>83</v>
      </c>
      <c r="AY426" s="18" t="s">
        <v>149</v>
      </c>
      <c r="BE426" s="190">
        <f>IF(N426="základní",J426,0)</f>
        <v>0</v>
      </c>
      <c r="BF426" s="190">
        <f>IF(N426="snížená",J426,0)</f>
        <v>0</v>
      </c>
      <c r="BG426" s="190">
        <f>IF(N426="zákl. přenesená",J426,0)</f>
        <v>0</v>
      </c>
      <c r="BH426" s="190">
        <f>IF(N426="sníž. přenesená",J426,0)</f>
        <v>0</v>
      </c>
      <c r="BI426" s="190">
        <f>IF(N426="nulová",J426,0)</f>
        <v>0</v>
      </c>
      <c r="BJ426" s="18" t="s">
        <v>81</v>
      </c>
      <c r="BK426" s="190">
        <f>ROUND(I426*H426,2)</f>
        <v>0</v>
      </c>
      <c r="BL426" s="18" t="s">
        <v>156</v>
      </c>
      <c r="BM426" s="189" t="s">
        <v>1185</v>
      </c>
    </row>
    <row r="427" s="12" customFormat="1">
      <c r="B427" s="194"/>
      <c r="D427" s="191" t="s">
        <v>160</v>
      </c>
      <c r="E427" s="195" t="s">
        <v>1</v>
      </c>
      <c r="F427" s="196" t="s">
        <v>890</v>
      </c>
      <c r="H427" s="197">
        <v>108</v>
      </c>
      <c r="I427" s="198"/>
      <c r="L427" s="194"/>
      <c r="M427" s="199"/>
      <c r="N427" s="200"/>
      <c r="O427" s="200"/>
      <c r="P427" s="200"/>
      <c r="Q427" s="200"/>
      <c r="R427" s="200"/>
      <c r="S427" s="200"/>
      <c r="T427" s="201"/>
      <c r="AT427" s="195" t="s">
        <v>160</v>
      </c>
      <c r="AU427" s="195" t="s">
        <v>83</v>
      </c>
      <c r="AV427" s="12" t="s">
        <v>83</v>
      </c>
      <c r="AW427" s="12" t="s">
        <v>30</v>
      </c>
      <c r="AX427" s="12" t="s">
        <v>81</v>
      </c>
      <c r="AY427" s="195" t="s">
        <v>149</v>
      </c>
    </row>
    <row r="428" s="1" customFormat="1" ht="48" customHeight="1">
      <c r="B428" s="177"/>
      <c r="C428" s="178" t="s">
        <v>1186</v>
      </c>
      <c r="D428" s="178" t="s">
        <v>151</v>
      </c>
      <c r="E428" s="179" t="s">
        <v>1187</v>
      </c>
      <c r="F428" s="180" t="s">
        <v>1188</v>
      </c>
      <c r="G428" s="181" t="s">
        <v>281</v>
      </c>
      <c r="H428" s="182">
        <v>108</v>
      </c>
      <c r="I428" s="183"/>
      <c r="J428" s="184">
        <f>ROUND(I428*H428,2)</f>
        <v>0</v>
      </c>
      <c r="K428" s="180" t="s">
        <v>531</v>
      </c>
      <c r="L428" s="37"/>
      <c r="M428" s="185" t="s">
        <v>1</v>
      </c>
      <c r="N428" s="186" t="s">
        <v>38</v>
      </c>
      <c r="O428" s="73"/>
      <c r="P428" s="187">
        <f>O428*H428</f>
        <v>0</v>
      </c>
      <c r="Q428" s="187">
        <v>0.11934</v>
      </c>
      <c r="R428" s="187">
        <f>Q428*H428</f>
        <v>12.888719999999999</v>
      </c>
      <c r="S428" s="187">
        <v>0</v>
      </c>
      <c r="T428" s="188">
        <f>S428*H428</f>
        <v>0</v>
      </c>
      <c r="AR428" s="189" t="s">
        <v>156</v>
      </c>
      <c r="AT428" s="189" t="s">
        <v>151</v>
      </c>
      <c r="AU428" s="189" t="s">
        <v>83</v>
      </c>
      <c r="AY428" s="18" t="s">
        <v>149</v>
      </c>
      <c r="BE428" s="190">
        <f>IF(N428="základní",J428,0)</f>
        <v>0</v>
      </c>
      <c r="BF428" s="190">
        <f>IF(N428="snížená",J428,0)</f>
        <v>0</v>
      </c>
      <c r="BG428" s="190">
        <f>IF(N428="zákl. přenesená",J428,0)</f>
        <v>0</v>
      </c>
      <c r="BH428" s="190">
        <f>IF(N428="sníž. přenesená",J428,0)</f>
        <v>0</v>
      </c>
      <c r="BI428" s="190">
        <f>IF(N428="nulová",J428,0)</f>
        <v>0</v>
      </c>
      <c r="BJ428" s="18" t="s">
        <v>81</v>
      </c>
      <c r="BK428" s="190">
        <f>ROUND(I428*H428,2)</f>
        <v>0</v>
      </c>
      <c r="BL428" s="18" t="s">
        <v>156</v>
      </c>
      <c r="BM428" s="189" t="s">
        <v>1189</v>
      </c>
    </row>
    <row r="429" s="12" customFormat="1">
      <c r="B429" s="194"/>
      <c r="D429" s="191" t="s">
        <v>160</v>
      </c>
      <c r="E429" s="195" t="s">
        <v>1</v>
      </c>
      <c r="F429" s="196" t="s">
        <v>890</v>
      </c>
      <c r="H429" s="197">
        <v>108</v>
      </c>
      <c r="I429" s="198"/>
      <c r="L429" s="194"/>
      <c r="M429" s="199"/>
      <c r="N429" s="200"/>
      <c r="O429" s="200"/>
      <c r="P429" s="200"/>
      <c r="Q429" s="200"/>
      <c r="R429" s="200"/>
      <c r="S429" s="200"/>
      <c r="T429" s="201"/>
      <c r="AT429" s="195" t="s">
        <v>160</v>
      </c>
      <c r="AU429" s="195" t="s">
        <v>83</v>
      </c>
      <c r="AV429" s="12" t="s">
        <v>83</v>
      </c>
      <c r="AW429" s="12" t="s">
        <v>30</v>
      </c>
      <c r="AX429" s="12" t="s">
        <v>81</v>
      </c>
      <c r="AY429" s="195" t="s">
        <v>149</v>
      </c>
    </row>
    <row r="430" s="1" customFormat="1" ht="48" customHeight="1">
      <c r="B430" s="177"/>
      <c r="C430" s="178" t="s">
        <v>1190</v>
      </c>
      <c r="D430" s="178" t="s">
        <v>151</v>
      </c>
      <c r="E430" s="179" t="s">
        <v>827</v>
      </c>
      <c r="F430" s="180" t="s">
        <v>828</v>
      </c>
      <c r="G430" s="181" t="s">
        <v>281</v>
      </c>
      <c r="H430" s="182">
        <v>250</v>
      </c>
      <c r="I430" s="183"/>
      <c r="J430" s="184">
        <f>ROUND(I430*H430,2)</f>
        <v>0</v>
      </c>
      <c r="K430" s="180" t="s">
        <v>531</v>
      </c>
      <c r="L430" s="37"/>
      <c r="M430" s="185" t="s">
        <v>1</v>
      </c>
      <c r="N430" s="186" t="s">
        <v>38</v>
      </c>
      <c r="O430" s="73"/>
      <c r="P430" s="187">
        <f>O430*H430</f>
        <v>0</v>
      </c>
      <c r="Q430" s="187">
        <v>9.0000000000000006E-05</v>
      </c>
      <c r="R430" s="187">
        <f>Q430*H430</f>
        <v>0.022500000000000003</v>
      </c>
      <c r="S430" s="187">
        <v>0</v>
      </c>
      <c r="T430" s="188">
        <f>S430*H430</f>
        <v>0</v>
      </c>
      <c r="AR430" s="189" t="s">
        <v>156</v>
      </c>
      <c r="AT430" s="189" t="s">
        <v>151</v>
      </c>
      <c r="AU430" s="189" t="s">
        <v>83</v>
      </c>
      <c r="AY430" s="18" t="s">
        <v>149</v>
      </c>
      <c r="BE430" s="190">
        <f>IF(N430="základní",J430,0)</f>
        <v>0</v>
      </c>
      <c r="BF430" s="190">
        <f>IF(N430="snížená",J430,0)</f>
        <v>0</v>
      </c>
      <c r="BG430" s="190">
        <f>IF(N430="zákl. přenesená",J430,0)</f>
        <v>0</v>
      </c>
      <c r="BH430" s="190">
        <f>IF(N430="sníž. přenesená",J430,0)</f>
        <v>0</v>
      </c>
      <c r="BI430" s="190">
        <f>IF(N430="nulová",J430,0)</f>
        <v>0</v>
      </c>
      <c r="BJ430" s="18" t="s">
        <v>81</v>
      </c>
      <c r="BK430" s="190">
        <f>ROUND(I430*H430,2)</f>
        <v>0</v>
      </c>
      <c r="BL430" s="18" t="s">
        <v>156</v>
      </c>
      <c r="BM430" s="189" t="s">
        <v>1191</v>
      </c>
    </row>
    <row r="431" s="12" customFormat="1">
      <c r="B431" s="194"/>
      <c r="D431" s="191" t="s">
        <v>160</v>
      </c>
      <c r="E431" s="195" t="s">
        <v>1</v>
      </c>
      <c r="F431" s="196" t="s">
        <v>1192</v>
      </c>
      <c r="H431" s="197">
        <v>250</v>
      </c>
      <c r="I431" s="198"/>
      <c r="L431" s="194"/>
      <c r="M431" s="199"/>
      <c r="N431" s="200"/>
      <c r="O431" s="200"/>
      <c r="P431" s="200"/>
      <c r="Q431" s="200"/>
      <c r="R431" s="200"/>
      <c r="S431" s="200"/>
      <c r="T431" s="201"/>
      <c r="AT431" s="195" t="s">
        <v>160</v>
      </c>
      <c r="AU431" s="195" t="s">
        <v>83</v>
      </c>
      <c r="AV431" s="12" t="s">
        <v>83</v>
      </c>
      <c r="AW431" s="12" t="s">
        <v>30</v>
      </c>
      <c r="AX431" s="12" t="s">
        <v>81</v>
      </c>
      <c r="AY431" s="195" t="s">
        <v>149</v>
      </c>
    </row>
    <row r="432" s="1" customFormat="1" ht="24" customHeight="1">
      <c r="B432" s="177"/>
      <c r="C432" s="178" t="s">
        <v>1193</v>
      </c>
      <c r="D432" s="178" t="s">
        <v>151</v>
      </c>
      <c r="E432" s="179" t="s">
        <v>832</v>
      </c>
      <c r="F432" s="180" t="s">
        <v>833</v>
      </c>
      <c r="G432" s="181" t="s">
        <v>281</v>
      </c>
      <c r="H432" s="182">
        <v>250</v>
      </c>
      <c r="I432" s="183"/>
      <c r="J432" s="184">
        <f>ROUND(I432*H432,2)</f>
        <v>0</v>
      </c>
      <c r="K432" s="180" t="s">
        <v>531</v>
      </c>
      <c r="L432" s="37"/>
      <c r="M432" s="185" t="s">
        <v>1</v>
      </c>
      <c r="N432" s="186" t="s">
        <v>38</v>
      </c>
      <c r="O432" s="73"/>
      <c r="P432" s="187">
        <f>O432*H432</f>
        <v>0</v>
      </c>
      <c r="Q432" s="187">
        <v>0</v>
      </c>
      <c r="R432" s="187">
        <f>Q432*H432</f>
        <v>0</v>
      </c>
      <c r="S432" s="187">
        <v>0</v>
      </c>
      <c r="T432" s="188">
        <f>S432*H432</f>
        <v>0</v>
      </c>
      <c r="AR432" s="189" t="s">
        <v>156</v>
      </c>
      <c r="AT432" s="189" t="s">
        <v>151</v>
      </c>
      <c r="AU432" s="189" t="s">
        <v>83</v>
      </c>
      <c r="AY432" s="18" t="s">
        <v>149</v>
      </c>
      <c r="BE432" s="190">
        <f>IF(N432="základní",J432,0)</f>
        <v>0</v>
      </c>
      <c r="BF432" s="190">
        <f>IF(N432="snížená",J432,0)</f>
        <v>0</v>
      </c>
      <c r="BG432" s="190">
        <f>IF(N432="zákl. přenesená",J432,0)</f>
        <v>0</v>
      </c>
      <c r="BH432" s="190">
        <f>IF(N432="sníž. přenesená",J432,0)</f>
        <v>0</v>
      </c>
      <c r="BI432" s="190">
        <f>IF(N432="nulová",J432,0)</f>
        <v>0</v>
      </c>
      <c r="BJ432" s="18" t="s">
        <v>81</v>
      </c>
      <c r="BK432" s="190">
        <f>ROUND(I432*H432,2)</f>
        <v>0</v>
      </c>
      <c r="BL432" s="18" t="s">
        <v>156</v>
      </c>
      <c r="BM432" s="189" t="s">
        <v>1194</v>
      </c>
    </row>
    <row r="433" s="12" customFormat="1">
      <c r="B433" s="194"/>
      <c r="D433" s="191" t="s">
        <v>160</v>
      </c>
      <c r="E433" s="195" t="s">
        <v>1</v>
      </c>
      <c r="F433" s="196" t="s">
        <v>1192</v>
      </c>
      <c r="H433" s="197">
        <v>250</v>
      </c>
      <c r="I433" s="198"/>
      <c r="L433" s="194"/>
      <c r="M433" s="199"/>
      <c r="N433" s="200"/>
      <c r="O433" s="200"/>
      <c r="P433" s="200"/>
      <c r="Q433" s="200"/>
      <c r="R433" s="200"/>
      <c r="S433" s="200"/>
      <c r="T433" s="201"/>
      <c r="AT433" s="195" t="s">
        <v>160</v>
      </c>
      <c r="AU433" s="195" t="s">
        <v>83</v>
      </c>
      <c r="AV433" s="12" t="s">
        <v>83</v>
      </c>
      <c r="AW433" s="12" t="s">
        <v>30</v>
      </c>
      <c r="AX433" s="12" t="s">
        <v>81</v>
      </c>
      <c r="AY433" s="195" t="s">
        <v>149</v>
      </c>
    </row>
    <row r="434" s="1" customFormat="1" ht="60" customHeight="1">
      <c r="B434" s="177"/>
      <c r="C434" s="178" t="s">
        <v>1195</v>
      </c>
      <c r="D434" s="178" t="s">
        <v>151</v>
      </c>
      <c r="E434" s="179" t="s">
        <v>1196</v>
      </c>
      <c r="F434" s="180" t="s">
        <v>1197</v>
      </c>
      <c r="G434" s="181" t="s">
        <v>281</v>
      </c>
      <c r="H434" s="182">
        <v>216</v>
      </c>
      <c r="I434" s="183"/>
      <c r="J434" s="184">
        <f>ROUND(I434*H434,2)</f>
        <v>0</v>
      </c>
      <c r="K434" s="180" t="s">
        <v>531</v>
      </c>
      <c r="L434" s="37"/>
      <c r="M434" s="185" t="s">
        <v>1</v>
      </c>
      <c r="N434" s="186" t="s">
        <v>38</v>
      </c>
      <c r="O434" s="73"/>
      <c r="P434" s="187">
        <f>O434*H434</f>
        <v>0</v>
      </c>
      <c r="Q434" s="187">
        <v>0</v>
      </c>
      <c r="R434" s="187">
        <f>Q434*H434</f>
        <v>0</v>
      </c>
      <c r="S434" s="187">
        <v>0</v>
      </c>
      <c r="T434" s="188">
        <f>S434*H434</f>
        <v>0</v>
      </c>
      <c r="AR434" s="189" t="s">
        <v>156</v>
      </c>
      <c r="AT434" s="189" t="s">
        <v>151</v>
      </c>
      <c r="AU434" s="189" t="s">
        <v>83</v>
      </c>
      <c r="AY434" s="18" t="s">
        <v>149</v>
      </c>
      <c r="BE434" s="190">
        <f>IF(N434="základní",J434,0)</f>
        <v>0</v>
      </c>
      <c r="BF434" s="190">
        <f>IF(N434="snížená",J434,0)</f>
        <v>0</v>
      </c>
      <c r="BG434" s="190">
        <f>IF(N434="zákl. přenesená",J434,0)</f>
        <v>0</v>
      </c>
      <c r="BH434" s="190">
        <f>IF(N434="sníž. přenesená",J434,0)</f>
        <v>0</v>
      </c>
      <c r="BI434" s="190">
        <f>IF(N434="nulová",J434,0)</f>
        <v>0</v>
      </c>
      <c r="BJ434" s="18" t="s">
        <v>81</v>
      </c>
      <c r="BK434" s="190">
        <f>ROUND(I434*H434,2)</f>
        <v>0</v>
      </c>
      <c r="BL434" s="18" t="s">
        <v>156</v>
      </c>
      <c r="BM434" s="189" t="s">
        <v>1198</v>
      </c>
    </row>
    <row r="435" s="12" customFormat="1">
      <c r="B435" s="194"/>
      <c r="D435" s="191" t="s">
        <v>160</v>
      </c>
      <c r="E435" s="195" t="s">
        <v>1</v>
      </c>
      <c r="F435" s="196" t="s">
        <v>1199</v>
      </c>
      <c r="H435" s="197">
        <v>216</v>
      </c>
      <c r="I435" s="198"/>
      <c r="L435" s="194"/>
      <c r="M435" s="199"/>
      <c r="N435" s="200"/>
      <c r="O435" s="200"/>
      <c r="P435" s="200"/>
      <c r="Q435" s="200"/>
      <c r="R435" s="200"/>
      <c r="S435" s="200"/>
      <c r="T435" s="201"/>
      <c r="AT435" s="195" t="s">
        <v>160</v>
      </c>
      <c r="AU435" s="195" t="s">
        <v>83</v>
      </c>
      <c r="AV435" s="12" t="s">
        <v>83</v>
      </c>
      <c r="AW435" s="12" t="s">
        <v>30</v>
      </c>
      <c r="AX435" s="12" t="s">
        <v>81</v>
      </c>
      <c r="AY435" s="195" t="s">
        <v>149</v>
      </c>
    </row>
    <row r="436" s="11" customFormat="1" ht="22.8" customHeight="1">
      <c r="B436" s="164"/>
      <c r="D436" s="165" t="s">
        <v>72</v>
      </c>
      <c r="E436" s="175" t="s">
        <v>427</v>
      </c>
      <c r="F436" s="175" t="s">
        <v>428</v>
      </c>
      <c r="I436" s="167"/>
      <c r="J436" s="176">
        <f>BK436</f>
        <v>0</v>
      </c>
      <c r="L436" s="164"/>
      <c r="M436" s="169"/>
      <c r="N436" s="170"/>
      <c r="O436" s="170"/>
      <c r="P436" s="171">
        <f>SUM(P437:P454)</f>
        <v>0</v>
      </c>
      <c r="Q436" s="170"/>
      <c r="R436" s="171">
        <f>SUM(R437:R454)</f>
        <v>0</v>
      </c>
      <c r="S436" s="170"/>
      <c r="T436" s="172">
        <f>SUM(T437:T454)</f>
        <v>0</v>
      </c>
      <c r="AR436" s="165" t="s">
        <v>81</v>
      </c>
      <c r="AT436" s="173" t="s">
        <v>72</v>
      </c>
      <c r="AU436" s="173" t="s">
        <v>81</v>
      </c>
      <c r="AY436" s="165" t="s">
        <v>149</v>
      </c>
      <c r="BK436" s="174">
        <f>SUM(BK437:BK454)</f>
        <v>0</v>
      </c>
    </row>
    <row r="437" s="1" customFormat="1" ht="36" customHeight="1">
      <c r="B437" s="177"/>
      <c r="C437" s="178" t="s">
        <v>1200</v>
      </c>
      <c r="D437" s="178" t="s">
        <v>151</v>
      </c>
      <c r="E437" s="179" t="s">
        <v>430</v>
      </c>
      <c r="F437" s="180" t="s">
        <v>431</v>
      </c>
      <c r="G437" s="181" t="s">
        <v>226</v>
      </c>
      <c r="H437" s="182">
        <v>178.881</v>
      </c>
      <c r="I437" s="183"/>
      <c r="J437" s="184">
        <f>ROUND(I437*H437,2)</f>
        <v>0</v>
      </c>
      <c r="K437" s="180" t="s">
        <v>531</v>
      </c>
      <c r="L437" s="37"/>
      <c r="M437" s="185" t="s">
        <v>1</v>
      </c>
      <c r="N437" s="186" t="s">
        <v>38</v>
      </c>
      <c r="O437" s="73"/>
      <c r="P437" s="187">
        <f>O437*H437</f>
        <v>0</v>
      </c>
      <c r="Q437" s="187">
        <v>0</v>
      </c>
      <c r="R437" s="187">
        <f>Q437*H437</f>
        <v>0</v>
      </c>
      <c r="S437" s="187">
        <v>0</v>
      </c>
      <c r="T437" s="188">
        <f>S437*H437</f>
        <v>0</v>
      </c>
      <c r="AR437" s="189" t="s">
        <v>156</v>
      </c>
      <c r="AT437" s="189" t="s">
        <v>151</v>
      </c>
      <c r="AU437" s="189" t="s">
        <v>83</v>
      </c>
      <c r="AY437" s="18" t="s">
        <v>149</v>
      </c>
      <c r="BE437" s="190">
        <f>IF(N437="základní",J437,0)</f>
        <v>0</v>
      </c>
      <c r="BF437" s="190">
        <f>IF(N437="snížená",J437,0)</f>
        <v>0</v>
      </c>
      <c r="BG437" s="190">
        <f>IF(N437="zákl. přenesená",J437,0)</f>
        <v>0</v>
      </c>
      <c r="BH437" s="190">
        <f>IF(N437="sníž. přenesená",J437,0)</f>
        <v>0</v>
      </c>
      <c r="BI437" s="190">
        <f>IF(N437="nulová",J437,0)</f>
        <v>0</v>
      </c>
      <c r="BJ437" s="18" t="s">
        <v>81</v>
      </c>
      <c r="BK437" s="190">
        <f>ROUND(I437*H437,2)</f>
        <v>0</v>
      </c>
      <c r="BL437" s="18" t="s">
        <v>156</v>
      </c>
      <c r="BM437" s="189" t="s">
        <v>1201</v>
      </c>
    </row>
    <row r="438" s="12" customFormat="1">
      <c r="B438" s="194"/>
      <c r="D438" s="191" t="s">
        <v>160</v>
      </c>
      <c r="E438" s="195" t="s">
        <v>1</v>
      </c>
      <c r="F438" s="196" t="s">
        <v>1202</v>
      </c>
      <c r="H438" s="197">
        <v>178.881</v>
      </c>
      <c r="I438" s="198"/>
      <c r="L438" s="194"/>
      <c r="M438" s="199"/>
      <c r="N438" s="200"/>
      <c r="O438" s="200"/>
      <c r="P438" s="200"/>
      <c r="Q438" s="200"/>
      <c r="R438" s="200"/>
      <c r="S438" s="200"/>
      <c r="T438" s="201"/>
      <c r="AT438" s="195" t="s">
        <v>160</v>
      </c>
      <c r="AU438" s="195" t="s">
        <v>83</v>
      </c>
      <c r="AV438" s="12" t="s">
        <v>83</v>
      </c>
      <c r="AW438" s="12" t="s">
        <v>30</v>
      </c>
      <c r="AX438" s="12" t="s">
        <v>81</v>
      </c>
      <c r="AY438" s="195" t="s">
        <v>149</v>
      </c>
    </row>
    <row r="439" s="1" customFormat="1" ht="36" customHeight="1">
      <c r="B439" s="177"/>
      <c r="C439" s="178" t="s">
        <v>1203</v>
      </c>
      <c r="D439" s="178" t="s">
        <v>151</v>
      </c>
      <c r="E439" s="179" t="s">
        <v>436</v>
      </c>
      <c r="F439" s="180" t="s">
        <v>437</v>
      </c>
      <c r="G439" s="181" t="s">
        <v>226</v>
      </c>
      <c r="H439" s="182">
        <v>6976.3590000000004</v>
      </c>
      <c r="I439" s="183"/>
      <c r="J439" s="184">
        <f>ROUND(I439*H439,2)</f>
        <v>0</v>
      </c>
      <c r="K439" s="180" t="s">
        <v>531</v>
      </c>
      <c r="L439" s="37"/>
      <c r="M439" s="185" t="s">
        <v>1</v>
      </c>
      <c r="N439" s="186" t="s">
        <v>38</v>
      </c>
      <c r="O439" s="73"/>
      <c r="P439" s="187">
        <f>O439*H439</f>
        <v>0</v>
      </c>
      <c r="Q439" s="187">
        <v>0</v>
      </c>
      <c r="R439" s="187">
        <f>Q439*H439</f>
        <v>0</v>
      </c>
      <c r="S439" s="187">
        <v>0</v>
      </c>
      <c r="T439" s="188">
        <f>S439*H439</f>
        <v>0</v>
      </c>
      <c r="AR439" s="189" t="s">
        <v>156</v>
      </c>
      <c r="AT439" s="189" t="s">
        <v>151</v>
      </c>
      <c r="AU439" s="189" t="s">
        <v>83</v>
      </c>
      <c r="AY439" s="18" t="s">
        <v>149</v>
      </c>
      <c r="BE439" s="190">
        <f>IF(N439="základní",J439,0)</f>
        <v>0</v>
      </c>
      <c r="BF439" s="190">
        <f>IF(N439="snížená",J439,0)</f>
        <v>0</v>
      </c>
      <c r="BG439" s="190">
        <f>IF(N439="zákl. přenesená",J439,0)</f>
        <v>0</v>
      </c>
      <c r="BH439" s="190">
        <f>IF(N439="sníž. přenesená",J439,0)</f>
        <v>0</v>
      </c>
      <c r="BI439" s="190">
        <f>IF(N439="nulová",J439,0)</f>
        <v>0</v>
      </c>
      <c r="BJ439" s="18" t="s">
        <v>81</v>
      </c>
      <c r="BK439" s="190">
        <f>ROUND(I439*H439,2)</f>
        <v>0</v>
      </c>
      <c r="BL439" s="18" t="s">
        <v>156</v>
      </c>
      <c r="BM439" s="189" t="s">
        <v>1204</v>
      </c>
    </row>
    <row r="440" s="12" customFormat="1">
      <c r="B440" s="194"/>
      <c r="D440" s="191" t="s">
        <v>160</v>
      </c>
      <c r="E440" s="195" t="s">
        <v>1</v>
      </c>
      <c r="F440" s="196" t="s">
        <v>1205</v>
      </c>
      <c r="H440" s="197">
        <v>6976.3590000000004</v>
      </c>
      <c r="I440" s="198"/>
      <c r="L440" s="194"/>
      <c r="M440" s="199"/>
      <c r="N440" s="200"/>
      <c r="O440" s="200"/>
      <c r="P440" s="200"/>
      <c r="Q440" s="200"/>
      <c r="R440" s="200"/>
      <c r="S440" s="200"/>
      <c r="T440" s="201"/>
      <c r="AT440" s="195" t="s">
        <v>160</v>
      </c>
      <c r="AU440" s="195" t="s">
        <v>83</v>
      </c>
      <c r="AV440" s="12" t="s">
        <v>83</v>
      </c>
      <c r="AW440" s="12" t="s">
        <v>30</v>
      </c>
      <c r="AX440" s="12" t="s">
        <v>81</v>
      </c>
      <c r="AY440" s="195" t="s">
        <v>149</v>
      </c>
    </row>
    <row r="441" s="1" customFormat="1" ht="36" customHeight="1">
      <c r="B441" s="177"/>
      <c r="C441" s="178" t="s">
        <v>1206</v>
      </c>
      <c r="D441" s="178" t="s">
        <v>151</v>
      </c>
      <c r="E441" s="179" t="s">
        <v>842</v>
      </c>
      <c r="F441" s="180" t="s">
        <v>843</v>
      </c>
      <c r="G441" s="181" t="s">
        <v>226</v>
      </c>
      <c r="H441" s="182">
        <v>16.98</v>
      </c>
      <c r="I441" s="183"/>
      <c r="J441" s="184">
        <f>ROUND(I441*H441,2)</f>
        <v>0</v>
      </c>
      <c r="K441" s="180" t="s">
        <v>531</v>
      </c>
      <c r="L441" s="37"/>
      <c r="M441" s="185" t="s">
        <v>1</v>
      </c>
      <c r="N441" s="186" t="s">
        <v>38</v>
      </c>
      <c r="O441" s="73"/>
      <c r="P441" s="187">
        <f>O441*H441</f>
        <v>0</v>
      </c>
      <c r="Q441" s="187">
        <v>0</v>
      </c>
      <c r="R441" s="187">
        <f>Q441*H441</f>
        <v>0</v>
      </c>
      <c r="S441" s="187">
        <v>0</v>
      </c>
      <c r="T441" s="188">
        <f>S441*H441</f>
        <v>0</v>
      </c>
      <c r="AR441" s="189" t="s">
        <v>156</v>
      </c>
      <c r="AT441" s="189" t="s">
        <v>151</v>
      </c>
      <c r="AU441" s="189" t="s">
        <v>83</v>
      </c>
      <c r="AY441" s="18" t="s">
        <v>149</v>
      </c>
      <c r="BE441" s="190">
        <f>IF(N441="základní",J441,0)</f>
        <v>0</v>
      </c>
      <c r="BF441" s="190">
        <f>IF(N441="snížená",J441,0)</f>
        <v>0</v>
      </c>
      <c r="BG441" s="190">
        <f>IF(N441="zákl. přenesená",J441,0)</f>
        <v>0</v>
      </c>
      <c r="BH441" s="190">
        <f>IF(N441="sníž. přenesená",J441,0)</f>
        <v>0</v>
      </c>
      <c r="BI441" s="190">
        <f>IF(N441="nulová",J441,0)</f>
        <v>0</v>
      </c>
      <c r="BJ441" s="18" t="s">
        <v>81</v>
      </c>
      <c r="BK441" s="190">
        <f>ROUND(I441*H441,2)</f>
        <v>0</v>
      </c>
      <c r="BL441" s="18" t="s">
        <v>156</v>
      </c>
      <c r="BM441" s="189" t="s">
        <v>1207</v>
      </c>
    </row>
    <row r="442" s="12" customFormat="1">
      <c r="B442" s="194"/>
      <c r="D442" s="191" t="s">
        <v>160</v>
      </c>
      <c r="E442" s="195" t="s">
        <v>1</v>
      </c>
      <c r="F442" s="196" t="s">
        <v>1208</v>
      </c>
      <c r="H442" s="197">
        <v>16.98</v>
      </c>
      <c r="I442" s="198"/>
      <c r="L442" s="194"/>
      <c r="M442" s="199"/>
      <c r="N442" s="200"/>
      <c r="O442" s="200"/>
      <c r="P442" s="200"/>
      <c r="Q442" s="200"/>
      <c r="R442" s="200"/>
      <c r="S442" s="200"/>
      <c r="T442" s="201"/>
      <c r="AT442" s="195" t="s">
        <v>160</v>
      </c>
      <c r="AU442" s="195" t="s">
        <v>83</v>
      </c>
      <c r="AV442" s="12" t="s">
        <v>83</v>
      </c>
      <c r="AW442" s="12" t="s">
        <v>30</v>
      </c>
      <c r="AX442" s="12" t="s">
        <v>81</v>
      </c>
      <c r="AY442" s="195" t="s">
        <v>149</v>
      </c>
    </row>
    <row r="443" s="1" customFormat="1" ht="36" customHeight="1">
      <c r="B443" s="177"/>
      <c r="C443" s="178" t="s">
        <v>1209</v>
      </c>
      <c r="D443" s="178" t="s">
        <v>151</v>
      </c>
      <c r="E443" s="179" t="s">
        <v>846</v>
      </c>
      <c r="F443" s="180" t="s">
        <v>437</v>
      </c>
      <c r="G443" s="181" t="s">
        <v>226</v>
      </c>
      <c r="H443" s="182">
        <v>662.22000000000003</v>
      </c>
      <c r="I443" s="183"/>
      <c r="J443" s="184">
        <f>ROUND(I443*H443,2)</f>
        <v>0</v>
      </c>
      <c r="K443" s="180" t="s">
        <v>531</v>
      </c>
      <c r="L443" s="37"/>
      <c r="M443" s="185" t="s">
        <v>1</v>
      </c>
      <c r="N443" s="186" t="s">
        <v>38</v>
      </c>
      <c r="O443" s="73"/>
      <c r="P443" s="187">
        <f>O443*H443</f>
        <v>0</v>
      </c>
      <c r="Q443" s="187">
        <v>0</v>
      </c>
      <c r="R443" s="187">
        <f>Q443*H443</f>
        <v>0</v>
      </c>
      <c r="S443" s="187">
        <v>0</v>
      </c>
      <c r="T443" s="188">
        <f>S443*H443</f>
        <v>0</v>
      </c>
      <c r="AR443" s="189" t="s">
        <v>156</v>
      </c>
      <c r="AT443" s="189" t="s">
        <v>151</v>
      </c>
      <c r="AU443" s="189" t="s">
        <v>83</v>
      </c>
      <c r="AY443" s="18" t="s">
        <v>149</v>
      </c>
      <c r="BE443" s="190">
        <f>IF(N443="základní",J443,0)</f>
        <v>0</v>
      </c>
      <c r="BF443" s="190">
        <f>IF(N443="snížená",J443,0)</f>
        <v>0</v>
      </c>
      <c r="BG443" s="190">
        <f>IF(N443="zákl. přenesená",J443,0)</f>
        <v>0</v>
      </c>
      <c r="BH443" s="190">
        <f>IF(N443="sníž. přenesená",J443,0)</f>
        <v>0</v>
      </c>
      <c r="BI443" s="190">
        <f>IF(N443="nulová",J443,0)</f>
        <v>0</v>
      </c>
      <c r="BJ443" s="18" t="s">
        <v>81</v>
      </c>
      <c r="BK443" s="190">
        <f>ROUND(I443*H443,2)</f>
        <v>0</v>
      </c>
      <c r="BL443" s="18" t="s">
        <v>156</v>
      </c>
      <c r="BM443" s="189" t="s">
        <v>1210</v>
      </c>
    </row>
    <row r="444" s="12" customFormat="1">
      <c r="B444" s="194"/>
      <c r="D444" s="191" t="s">
        <v>160</v>
      </c>
      <c r="E444" s="195" t="s">
        <v>1</v>
      </c>
      <c r="F444" s="196" t="s">
        <v>1211</v>
      </c>
      <c r="H444" s="197">
        <v>662.22000000000003</v>
      </c>
      <c r="I444" s="198"/>
      <c r="L444" s="194"/>
      <c r="M444" s="199"/>
      <c r="N444" s="200"/>
      <c r="O444" s="200"/>
      <c r="P444" s="200"/>
      <c r="Q444" s="200"/>
      <c r="R444" s="200"/>
      <c r="S444" s="200"/>
      <c r="T444" s="201"/>
      <c r="AT444" s="195" t="s">
        <v>160</v>
      </c>
      <c r="AU444" s="195" t="s">
        <v>83</v>
      </c>
      <c r="AV444" s="12" t="s">
        <v>83</v>
      </c>
      <c r="AW444" s="12" t="s">
        <v>30</v>
      </c>
      <c r="AX444" s="12" t="s">
        <v>81</v>
      </c>
      <c r="AY444" s="195" t="s">
        <v>149</v>
      </c>
    </row>
    <row r="445" s="1" customFormat="1" ht="36" customHeight="1">
      <c r="B445" s="177"/>
      <c r="C445" s="178" t="s">
        <v>1212</v>
      </c>
      <c r="D445" s="178" t="s">
        <v>151</v>
      </c>
      <c r="E445" s="179" t="s">
        <v>850</v>
      </c>
      <c r="F445" s="180" t="s">
        <v>851</v>
      </c>
      <c r="G445" s="181" t="s">
        <v>226</v>
      </c>
      <c r="H445" s="182">
        <v>70.665999999999997</v>
      </c>
      <c r="I445" s="183"/>
      <c r="J445" s="184">
        <f>ROUND(I445*H445,2)</f>
        <v>0</v>
      </c>
      <c r="K445" s="180" t="s">
        <v>531</v>
      </c>
      <c r="L445" s="37"/>
      <c r="M445" s="185" t="s">
        <v>1</v>
      </c>
      <c r="N445" s="186" t="s">
        <v>38</v>
      </c>
      <c r="O445" s="73"/>
      <c r="P445" s="187">
        <f>O445*H445</f>
        <v>0</v>
      </c>
      <c r="Q445" s="187">
        <v>0</v>
      </c>
      <c r="R445" s="187">
        <f>Q445*H445</f>
        <v>0</v>
      </c>
      <c r="S445" s="187">
        <v>0</v>
      </c>
      <c r="T445" s="188">
        <f>S445*H445</f>
        <v>0</v>
      </c>
      <c r="AR445" s="189" t="s">
        <v>156</v>
      </c>
      <c r="AT445" s="189" t="s">
        <v>151</v>
      </c>
      <c r="AU445" s="189" t="s">
        <v>83</v>
      </c>
      <c r="AY445" s="18" t="s">
        <v>149</v>
      </c>
      <c r="BE445" s="190">
        <f>IF(N445="základní",J445,0)</f>
        <v>0</v>
      </c>
      <c r="BF445" s="190">
        <f>IF(N445="snížená",J445,0)</f>
        <v>0</v>
      </c>
      <c r="BG445" s="190">
        <f>IF(N445="zákl. přenesená",J445,0)</f>
        <v>0</v>
      </c>
      <c r="BH445" s="190">
        <f>IF(N445="sníž. přenesená",J445,0)</f>
        <v>0</v>
      </c>
      <c r="BI445" s="190">
        <f>IF(N445="nulová",J445,0)</f>
        <v>0</v>
      </c>
      <c r="BJ445" s="18" t="s">
        <v>81</v>
      </c>
      <c r="BK445" s="190">
        <f>ROUND(I445*H445,2)</f>
        <v>0</v>
      </c>
      <c r="BL445" s="18" t="s">
        <v>156</v>
      </c>
      <c r="BM445" s="189" t="s">
        <v>1213</v>
      </c>
    </row>
    <row r="446" s="12" customFormat="1">
      <c r="B446" s="194"/>
      <c r="D446" s="191" t="s">
        <v>160</v>
      </c>
      <c r="E446" s="195" t="s">
        <v>1</v>
      </c>
      <c r="F446" s="196" t="s">
        <v>1214</v>
      </c>
      <c r="H446" s="197">
        <v>70.665999999999997</v>
      </c>
      <c r="I446" s="198"/>
      <c r="L446" s="194"/>
      <c r="M446" s="199"/>
      <c r="N446" s="200"/>
      <c r="O446" s="200"/>
      <c r="P446" s="200"/>
      <c r="Q446" s="200"/>
      <c r="R446" s="200"/>
      <c r="S446" s="200"/>
      <c r="T446" s="201"/>
      <c r="AT446" s="195" t="s">
        <v>160</v>
      </c>
      <c r="AU446" s="195" t="s">
        <v>83</v>
      </c>
      <c r="AV446" s="12" t="s">
        <v>83</v>
      </c>
      <c r="AW446" s="12" t="s">
        <v>30</v>
      </c>
      <c r="AX446" s="12" t="s">
        <v>81</v>
      </c>
      <c r="AY446" s="195" t="s">
        <v>149</v>
      </c>
    </row>
    <row r="447" s="1" customFormat="1" ht="48" customHeight="1">
      <c r="B447" s="177"/>
      <c r="C447" s="178" t="s">
        <v>1215</v>
      </c>
      <c r="D447" s="178" t="s">
        <v>151</v>
      </c>
      <c r="E447" s="179" t="s">
        <v>855</v>
      </c>
      <c r="F447" s="180" t="s">
        <v>856</v>
      </c>
      <c r="G447" s="181" t="s">
        <v>226</v>
      </c>
      <c r="H447" s="182">
        <v>2755.9740000000002</v>
      </c>
      <c r="I447" s="183"/>
      <c r="J447" s="184">
        <f>ROUND(I447*H447,2)</f>
        <v>0</v>
      </c>
      <c r="K447" s="180" t="s">
        <v>531</v>
      </c>
      <c r="L447" s="37"/>
      <c r="M447" s="185" t="s">
        <v>1</v>
      </c>
      <c r="N447" s="186" t="s">
        <v>38</v>
      </c>
      <c r="O447" s="73"/>
      <c r="P447" s="187">
        <f>O447*H447</f>
        <v>0</v>
      </c>
      <c r="Q447" s="187">
        <v>0</v>
      </c>
      <c r="R447" s="187">
        <f>Q447*H447</f>
        <v>0</v>
      </c>
      <c r="S447" s="187">
        <v>0</v>
      </c>
      <c r="T447" s="188">
        <f>S447*H447</f>
        <v>0</v>
      </c>
      <c r="AR447" s="189" t="s">
        <v>156</v>
      </c>
      <c r="AT447" s="189" t="s">
        <v>151</v>
      </c>
      <c r="AU447" s="189" t="s">
        <v>83</v>
      </c>
      <c r="AY447" s="18" t="s">
        <v>149</v>
      </c>
      <c r="BE447" s="190">
        <f>IF(N447="základní",J447,0)</f>
        <v>0</v>
      </c>
      <c r="BF447" s="190">
        <f>IF(N447="snížená",J447,0)</f>
        <v>0</v>
      </c>
      <c r="BG447" s="190">
        <f>IF(N447="zákl. přenesená",J447,0)</f>
        <v>0</v>
      </c>
      <c r="BH447" s="190">
        <f>IF(N447="sníž. přenesená",J447,0)</f>
        <v>0</v>
      </c>
      <c r="BI447" s="190">
        <f>IF(N447="nulová",J447,0)</f>
        <v>0</v>
      </c>
      <c r="BJ447" s="18" t="s">
        <v>81</v>
      </c>
      <c r="BK447" s="190">
        <f>ROUND(I447*H447,2)</f>
        <v>0</v>
      </c>
      <c r="BL447" s="18" t="s">
        <v>156</v>
      </c>
      <c r="BM447" s="189" t="s">
        <v>1216</v>
      </c>
    </row>
    <row r="448" s="12" customFormat="1">
      <c r="B448" s="194"/>
      <c r="D448" s="191" t="s">
        <v>160</v>
      </c>
      <c r="E448" s="195" t="s">
        <v>1</v>
      </c>
      <c r="F448" s="196" t="s">
        <v>1217</v>
      </c>
      <c r="H448" s="197">
        <v>2755.9740000000002</v>
      </c>
      <c r="I448" s="198"/>
      <c r="L448" s="194"/>
      <c r="M448" s="199"/>
      <c r="N448" s="200"/>
      <c r="O448" s="200"/>
      <c r="P448" s="200"/>
      <c r="Q448" s="200"/>
      <c r="R448" s="200"/>
      <c r="S448" s="200"/>
      <c r="T448" s="201"/>
      <c r="AT448" s="195" t="s">
        <v>160</v>
      </c>
      <c r="AU448" s="195" t="s">
        <v>83</v>
      </c>
      <c r="AV448" s="12" t="s">
        <v>83</v>
      </c>
      <c r="AW448" s="12" t="s">
        <v>30</v>
      </c>
      <c r="AX448" s="12" t="s">
        <v>81</v>
      </c>
      <c r="AY448" s="195" t="s">
        <v>149</v>
      </c>
    </row>
    <row r="449" s="1" customFormat="1" ht="36" customHeight="1">
      <c r="B449" s="177"/>
      <c r="C449" s="178" t="s">
        <v>1218</v>
      </c>
      <c r="D449" s="178" t="s">
        <v>151</v>
      </c>
      <c r="E449" s="179" t="s">
        <v>860</v>
      </c>
      <c r="F449" s="180" t="s">
        <v>861</v>
      </c>
      <c r="G449" s="181" t="s">
        <v>226</v>
      </c>
      <c r="H449" s="182">
        <v>16.98</v>
      </c>
      <c r="I449" s="183"/>
      <c r="J449" s="184">
        <f>ROUND(I449*H449,2)</f>
        <v>0</v>
      </c>
      <c r="K449" s="180" t="s">
        <v>531</v>
      </c>
      <c r="L449" s="37"/>
      <c r="M449" s="185" t="s">
        <v>1</v>
      </c>
      <c r="N449" s="186" t="s">
        <v>38</v>
      </c>
      <c r="O449" s="73"/>
      <c r="P449" s="187">
        <f>O449*H449</f>
        <v>0</v>
      </c>
      <c r="Q449" s="187">
        <v>0</v>
      </c>
      <c r="R449" s="187">
        <f>Q449*H449</f>
        <v>0</v>
      </c>
      <c r="S449" s="187">
        <v>0</v>
      </c>
      <c r="T449" s="188">
        <f>S449*H449</f>
        <v>0</v>
      </c>
      <c r="AR449" s="189" t="s">
        <v>156</v>
      </c>
      <c r="AT449" s="189" t="s">
        <v>151</v>
      </c>
      <c r="AU449" s="189" t="s">
        <v>83</v>
      </c>
      <c r="AY449" s="18" t="s">
        <v>149</v>
      </c>
      <c r="BE449" s="190">
        <f>IF(N449="základní",J449,0)</f>
        <v>0</v>
      </c>
      <c r="BF449" s="190">
        <f>IF(N449="snížená",J449,0)</f>
        <v>0</v>
      </c>
      <c r="BG449" s="190">
        <f>IF(N449="zákl. přenesená",J449,0)</f>
        <v>0</v>
      </c>
      <c r="BH449" s="190">
        <f>IF(N449="sníž. přenesená",J449,0)</f>
        <v>0</v>
      </c>
      <c r="BI449" s="190">
        <f>IF(N449="nulová",J449,0)</f>
        <v>0</v>
      </c>
      <c r="BJ449" s="18" t="s">
        <v>81</v>
      </c>
      <c r="BK449" s="190">
        <f>ROUND(I449*H449,2)</f>
        <v>0</v>
      </c>
      <c r="BL449" s="18" t="s">
        <v>156</v>
      </c>
      <c r="BM449" s="189" t="s">
        <v>1219</v>
      </c>
    </row>
    <row r="450" s="12" customFormat="1">
      <c r="B450" s="194"/>
      <c r="D450" s="191" t="s">
        <v>160</v>
      </c>
      <c r="E450" s="195" t="s">
        <v>1</v>
      </c>
      <c r="F450" s="196" t="s">
        <v>1220</v>
      </c>
      <c r="H450" s="197">
        <v>16.98</v>
      </c>
      <c r="I450" s="198"/>
      <c r="L450" s="194"/>
      <c r="M450" s="199"/>
      <c r="N450" s="200"/>
      <c r="O450" s="200"/>
      <c r="P450" s="200"/>
      <c r="Q450" s="200"/>
      <c r="R450" s="200"/>
      <c r="S450" s="200"/>
      <c r="T450" s="201"/>
      <c r="AT450" s="195" t="s">
        <v>160</v>
      </c>
      <c r="AU450" s="195" t="s">
        <v>83</v>
      </c>
      <c r="AV450" s="12" t="s">
        <v>83</v>
      </c>
      <c r="AW450" s="12" t="s">
        <v>30</v>
      </c>
      <c r="AX450" s="12" t="s">
        <v>81</v>
      </c>
      <c r="AY450" s="195" t="s">
        <v>149</v>
      </c>
    </row>
    <row r="451" s="1" customFormat="1" ht="36" customHeight="1">
      <c r="B451" s="177"/>
      <c r="C451" s="178" t="s">
        <v>1221</v>
      </c>
      <c r="D451" s="178" t="s">
        <v>151</v>
      </c>
      <c r="E451" s="179" t="s">
        <v>864</v>
      </c>
      <c r="F451" s="180" t="s">
        <v>865</v>
      </c>
      <c r="G451" s="181" t="s">
        <v>226</v>
      </c>
      <c r="H451" s="182">
        <v>70.665999999999997</v>
      </c>
      <c r="I451" s="183"/>
      <c r="J451" s="184">
        <f>ROUND(I451*H451,2)</f>
        <v>0</v>
      </c>
      <c r="K451" s="180" t="s">
        <v>531</v>
      </c>
      <c r="L451" s="37"/>
      <c r="M451" s="185" t="s">
        <v>1</v>
      </c>
      <c r="N451" s="186" t="s">
        <v>38</v>
      </c>
      <c r="O451" s="73"/>
      <c r="P451" s="187">
        <f>O451*H451</f>
        <v>0</v>
      </c>
      <c r="Q451" s="187">
        <v>0</v>
      </c>
      <c r="R451" s="187">
        <f>Q451*H451</f>
        <v>0</v>
      </c>
      <c r="S451" s="187">
        <v>0</v>
      </c>
      <c r="T451" s="188">
        <f>S451*H451</f>
        <v>0</v>
      </c>
      <c r="AR451" s="189" t="s">
        <v>156</v>
      </c>
      <c r="AT451" s="189" t="s">
        <v>151</v>
      </c>
      <c r="AU451" s="189" t="s">
        <v>83</v>
      </c>
      <c r="AY451" s="18" t="s">
        <v>149</v>
      </c>
      <c r="BE451" s="190">
        <f>IF(N451="základní",J451,0)</f>
        <v>0</v>
      </c>
      <c r="BF451" s="190">
        <f>IF(N451="snížená",J451,0)</f>
        <v>0</v>
      </c>
      <c r="BG451" s="190">
        <f>IF(N451="zákl. přenesená",J451,0)</f>
        <v>0</v>
      </c>
      <c r="BH451" s="190">
        <f>IF(N451="sníž. přenesená",J451,0)</f>
        <v>0</v>
      </c>
      <c r="BI451" s="190">
        <f>IF(N451="nulová",J451,0)</f>
        <v>0</v>
      </c>
      <c r="BJ451" s="18" t="s">
        <v>81</v>
      </c>
      <c r="BK451" s="190">
        <f>ROUND(I451*H451,2)</f>
        <v>0</v>
      </c>
      <c r="BL451" s="18" t="s">
        <v>156</v>
      </c>
      <c r="BM451" s="189" t="s">
        <v>1222</v>
      </c>
    </row>
    <row r="452" s="12" customFormat="1">
      <c r="B452" s="194"/>
      <c r="D452" s="191" t="s">
        <v>160</v>
      </c>
      <c r="E452" s="195" t="s">
        <v>1</v>
      </c>
      <c r="F452" s="196" t="s">
        <v>1223</v>
      </c>
      <c r="H452" s="197">
        <v>70.665999999999997</v>
      </c>
      <c r="I452" s="198"/>
      <c r="L452" s="194"/>
      <c r="M452" s="199"/>
      <c r="N452" s="200"/>
      <c r="O452" s="200"/>
      <c r="P452" s="200"/>
      <c r="Q452" s="200"/>
      <c r="R452" s="200"/>
      <c r="S452" s="200"/>
      <c r="T452" s="201"/>
      <c r="AT452" s="195" t="s">
        <v>160</v>
      </c>
      <c r="AU452" s="195" t="s">
        <v>83</v>
      </c>
      <c r="AV452" s="12" t="s">
        <v>83</v>
      </c>
      <c r="AW452" s="12" t="s">
        <v>30</v>
      </c>
      <c r="AX452" s="12" t="s">
        <v>81</v>
      </c>
      <c r="AY452" s="195" t="s">
        <v>149</v>
      </c>
    </row>
    <row r="453" s="1" customFormat="1" ht="36" customHeight="1">
      <c r="B453" s="177"/>
      <c r="C453" s="178" t="s">
        <v>1224</v>
      </c>
      <c r="D453" s="178" t="s">
        <v>151</v>
      </c>
      <c r="E453" s="179" t="s">
        <v>441</v>
      </c>
      <c r="F453" s="180" t="s">
        <v>236</v>
      </c>
      <c r="G453" s="181" t="s">
        <v>226</v>
      </c>
      <c r="H453" s="182">
        <v>178.881</v>
      </c>
      <c r="I453" s="183"/>
      <c r="J453" s="184">
        <f>ROUND(I453*H453,2)</f>
        <v>0</v>
      </c>
      <c r="K453" s="180" t="s">
        <v>531</v>
      </c>
      <c r="L453" s="37"/>
      <c r="M453" s="185" t="s">
        <v>1</v>
      </c>
      <c r="N453" s="186" t="s">
        <v>38</v>
      </c>
      <c r="O453" s="73"/>
      <c r="P453" s="187">
        <f>O453*H453</f>
        <v>0</v>
      </c>
      <c r="Q453" s="187">
        <v>0</v>
      </c>
      <c r="R453" s="187">
        <f>Q453*H453</f>
        <v>0</v>
      </c>
      <c r="S453" s="187">
        <v>0</v>
      </c>
      <c r="T453" s="188">
        <f>S453*H453</f>
        <v>0</v>
      </c>
      <c r="AR453" s="189" t="s">
        <v>156</v>
      </c>
      <c r="AT453" s="189" t="s">
        <v>151</v>
      </c>
      <c r="AU453" s="189" t="s">
        <v>83</v>
      </c>
      <c r="AY453" s="18" t="s">
        <v>149</v>
      </c>
      <c r="BE453" s="190">
        <f>IF(N453="základní",J453,0)</f>
        <v>0</v>
      </c>
      <c r="BF453" s="190">
        <f>IF(N453="snížená",J453,0)</f>
        <v>0</v>
      </c>
      <c r="BG453" s="190">
        <f>IF(N453="zákl. přenesená",J453,0)</f>
        <v>0</v>
      </c>
      <c r="BH453" s="190">
        <f>IF(N453="sníž. přenesená",J453,0)</f>
        <v>0</v>
      </c>
      <c r="BI453" s="190">
        <f>IF(N453="nulová",J453,0)</f>
        <v>0</v>
      </c>
      <c r="BJ453" s="18" t="s">
        <v>81</v>
      </c>
      <c r="BK453" s="190">
        <f>ROUND(I453*H453,2)</f>
        <v>0</v>
      </c>
      <c r="BL453" s="18" t="s">
        <v>156</v>
      </c>
      <c r="BM453" s="189" t="s">
        <v>1225</v>
      </c>
    </row>
    <row r="454" s="12" customFormat="1">
      <c r="B454" s="194"/>
      <c r="D454" s="191" t="s">
        <v>160</v>
      </c>
      <c r="E454" s="195" t="s">
        <v>1</v>
      </c>
      <c r="F454" s="196" t="s">
        <v>1226</v>
      </c>
      <c r="H454" s="197">
        <v>178.881</v>
      </c>
      <c r="I454" s="198"/>
      <c r="L454" s="194"/>
      <c r="M454" s="199"/>
      <c r="N454" s="200"/>
      <c r="O454" s="200"/>
      <c r="P454" s="200"/>
      <c r="Q454" s="200"/>
      <c r="R454" s="200"/>
      <c r="S454" s="200"/>
      <c r="T454" s="201"/>
      <c r="AT454" s="195" t="s">
        <v>160</v>
      </c>
      <c r="AU454" s="195" t="s">
        <v>83</v>
      </c>
      <c r="AV454" s="12" t="s">
        <v>83</v>
      </c>
      <c r="AW454" s="12" t="s">
        <v>30</v>
      </c>
      <c r="AX454" s="12" t="s">
        <v>81</v>
      </c>
      <c r="AY454" s="195" t="s">
        <v>149</v>
      </c>
    </row>
    <row r="455" s="11" customFormat="1" ht="22.8" customHeight="1">
      <c r="B455" s="164"/>
      <c r="D455" s="165" t="s">
        <v>72</v>
      </c>
      <c r="E455" s="175" t="s">
        <v>445</v>
      </c>
      <c r="F455" s="175" t="s">
        <v>446</v>
      </c>
      <c r="I455" s="167"/>
      <c r="J455" s="176">
        <f>BK455</f>
        <v>0</v>
      </c>
      <c r="L455" s="164"/>
      <c r="M455" s="169"/>
      <c r="N455" s="170"/>
      <c r="O455" s="170"/>
      <c r="P455" s="171">
        <f>P456</f>
        <v>0</v>
      </c>
      <c r="Q455" s="170"/>
      <c r="R455" s="171">
        <f>R456</f>
        <v>0</v>
      </c>
      <c r="S455" s="170"/>
      <c r="T455" s="172">
        <f>T456</f>
        <v>0</v>
      </c>
      <c r="AR455" s="165" t="s">
        <v>81</v>
      </c>
      <c r="AT455" s="173" t="s">
        <v>72</v>
      </c>
      <c r="AU455" s="173" t="s">
        <v>81</v>
      </c>
      <c r="AY455" s="165" t="s">
        <v>149</v>
      </c>
      <c r="BK455" s="174">
        <f>BK456</f>
        <v>0</v>
      </c>
    </row>
    <row r="456" s="1" customFormat="1" ht="48" customHeight="1">
      <c r="B456" s="177"/>
      <c r="C456" s="178" t="s">
        <v>1227</v>
      </c>
      <c r="D456" s="178" t="s">
        <v>151</v>
      </c>
      <c r="E456" s="179" t="s">
        <v>870</v>
      </c>
      <c r="F456" s="180" t="s">
        <v>871</v>
      </c>
      <c r="G456" s="181" t="s">
        <v>226</v>
      </c>
      <c r="H456" s="182">
        <v>590.94799999999998</v>
      </c>
      <c r="I456" s="183"/>
      <c r="J456" s="184">
        <f>ROUND(I456*H456,2)</f>
        <v>0</v>
      </c>
      <c r="K456" s="180" t="s">
        <v>531</v>
      </c>
      <c r="L456" s="37"/>
      <c r="M456" s="239" t="s">
        <v>1</v>
      </c>
      <c r="N456" s="240" t="s">
        <v>38</v>
      </c>
      <c r="O456" s="222"/>
      <c r="P456" s="241">
        <f>O456*H456</f>
        <v>0</v>
      </c>
      <c r="Q456" s="241">
        <v>0</v>
      </c>
      <c r="R456" s="241">
        <f>Q456*H456</f>
        <v>0</v>
      </c>
      <c r="S456" s="241">
        <v>0</v>
      </c>
      <c r="T456" s="242">
        <f>S456*H456</f>
        <v>0</v>
      </c>
      <c r="AR456" s="189" t="s">
        <v>156</v>
      </c>
      <c r="AT456" s="189" t="s">
        <v>151</v>
      </c>
      <c r="AU456" s="189" t="s">
        <v>83</v>
      </c>
      <c r="AY456" s="18" t="s">
        <v>149</v>
      </c>
      <c r="BE456" s="190">
        <f>IF(N456="základní",J456,0)</f>
        <v>0</v>
      </c>
      <c r="BF456" s="190">
        <f>IF(N456="snížená",J456,0)</f>
        <v>0</v>
      </c>
      <c r="BG456" s="190">
        <f>IF(N456="zákl. přenesená",J456,0)</f>
        <v>0</v>
      </c>
      <c r="BH456" s="190">
        <f>IF(N456="sníž. přenesená",J456,0)</f>
        <v>0</v>
      </c>
      <c r="BI456" s="190">
        <f>IF(N456="nulová",J456,0)</f>
        <v>0</v>
      </c>
      <c r="BJ456" s="18" t="s">
        <v>81</v>
      </c>
      <c r="BK456" s="190">
        <f>ROUND(I456*H456,2)</f>
        <v>0</v>
      </c>
      <c r="BL456" s="18" t="s">
        <v>156</v>
      </c>
      <c r="BM456" s="189" t="s">
        <v>1228</v>
      </c>
    </row>
    <row r="457" s="1" customFormat="1" ht="6.96" customHeight="1">
      <c r="B457" s="56"/>
      <c r="C457" s="57"/>
      <c r="D457" s="57"/>
      <c r="E457" s="57"/>
      <c r="F457" s="57"/>
      <c r="G457" s="57"/>
      <c r="H457" s="57"/>
      <c r="I457" s="139"/>
      <c r="J457" s="57"/>
      <c r="K457" s="57"/>
      <c r="L457" s="37"/>
    </row>
  </sheetData>
  <autoFilter ref="C124:K456"/>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96</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1229</v>
      </c>
      <c r="F9" s="1"/>
      <c r="G9" s="1"/>
      <c r="H9" s="1"/>
      <c r="I9" s="118"/>
      <c r="L9" s="37"/>
    </row>
    <row r="10" s="1" customFormat="1">
      <c r="B10" s="37"/>
      <c r="I10" s="118"/>
      <c r="L10" s="37"/>
    </row>
    <row r="11" s="1" customFormat="1" ht="12" customHeight="1">
      <c r="B11" s="37"/>
      <c r="D11" s="31" t="s">
        <v>18</v>
      </c>
      <c r="F11" s="26" t="s">
        <v>90</v>
      </c>
      <c r="I11" s="119" t="s">
        <v>19</v>
      </c>
      <c r="J11" s="26" t="s">
        <v>1</v>
      </c>
      <c r="L11" s="37"/>
    </row>
    <row r="12" s="1" customFormat="1" ht="12" customHeight="1">
      <c r="B12" s="37"/>
      <c r="D12" s="31" t="s">
        <v>20</v>
      </c>
      <c r="F12" s="26" t="s">
        <v>524</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
        <v>1</v>
      </c>
      <c r="L14" s="37"/>
    </row>
    <row r="15" s="1" customFormat="1" ht="18" customHeight="1">
      <c r="B15" s="37"/>
      <c r="E15" s="26" t="s">
        <v>525</v>
      </c>
      <c r="I15" s="119" t="s">
        <v>26</v>
      </c>
      <c r="J15" s="26" t="s">
        <v>1</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
        <v>1</v>
      </c>
      <c r="L20" s="37"/>
    </row>
    <row r="21" s="1" customFormat="1" ht="18" customHeight="1">
      <c r="B21" s="37"/>
      <c r="E21" s="26" t="s">
        <v>526</v>
      </c>
      <c r="I21" s="119" t="s">
        <v>26</v>
      </c>
      <c r="J21" s="26" t="s">
        <v>1</v>
      </c>
      <c r="L21" s="37"/>
    </row>
    <row r="22" s="1" customFormat="1" ht="6.96" customHeight="1">
      <c r="B22" s="37"/>
      <c r="I22" s="118"/>
      <c r="L22" s="37"/>
    </row>
    <row r="23" s="1" customFormat="1" ht="12" customHeight="1">
      <c r="B23" s="37"/>
      <c r="D23" s="31" t="s">
        <v>31</v>
      </c>
      <c r="I23" s="119" t="s">
        <v>25</v>
      </c>
      <c r="J23" s="26" t="s">
        <v>1</v>
      </c>
      <c r="L23" s="37"/>
    </row>
    <row r="24" s="1" customFormat="1" ht="18" customHeight="1">
      <c r="B24" s="37"/>
      <c r="E24" s="26" t="s">
        <v>526</v>
      </c>
      <c r="I24" s="119" t="s">
        <v>26</v>
      </c>
      <c r="J24" s="26" t="s">
        <v>1</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ROUND(J124,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ROUND((SUM(BE124:BE285)),  2)</f>
        <v>0</v>
      </c>
      <c r="I33" s="127">
        <v>0.20999999999999999</v>
      </c>
      <c r="J33" s="126">
        <f>ROUND(((SUM(BE124:BE285))*I33),  2)</f>
        <v>0</v>
      </c>
      <c r="L33" s="37"/>
    </row>
    <row r="34" s="1" customFormat="1" ht="14.4" customHeight="1">
      <c r="B34" s="37"/>
      <c r="E34" s="31" t="s">
        <v>39</v>
      </c>
      <c r="F34" s="126">
        <f>ROUND((SUM(BF124:BF285)),  2)</f>
        <v>0</v>
      </c>
      <c r="I34" s="127">
        <v>0.14999999999999999</v>
      </c>
      <c r="J34" s="126">
        <f>ROUND(((SUM(BF124:BF285))*I34),  2)</f>
        <v>0</v>
      </c>
      <c r="L34" s="37"/>
    </row>
    <row r="35" hidden="1" s="1" customFormat="1" ht="14.4" customHeight="1">
      <c r="B35" s="37"/>
      <c r="E35" s="31" t="s">
        <v>40</v>
      </c>
      <c r="F35" s="126">
        <f>ROUND((SUM(BG124:BG285)),  2)</f>
        <v>0</v>
      </c>
      <c r="I35" s="127">
        <v>0.20999999999999999</v>
      </c>
      <c r="J35" s="126">
        <f>0</f>
        <v>0</v>
      </c>
      <c r="L35" s="37"/>
    </row>
    <row r="36" hidden="1" s="1" customFormat="1" ht="14.4" customHeight="1">
      <c r="B36" s="37"/>
      <c r="E36" s="31" t="s">
        <v>41</v>
      </c>
      <c r="F36" s="126">
        <f>ROUND((SUM(BH124:BH285)),  2)</f>
        <v>0</v>
      </c>
      <c r="I36" s="127">
        <v>0.14999999999999999</v>
      </c>
      <c r="J36" s="126">
        <f>0</f>
        <v>0</v>
      </c>
      <c r="L36" s="37"/>
    </row>
    <row r="37" hidden="1" s="1" customFormat="1" ht="14.4" customHeight="1">
      <c r="B37" s="37"/>
      <c r="E37" s="31" t="s">
        <v>42</v>
      </c>
      <c r="F37" s="126">
        <f>ROUND((SUM(BI124:BI285)),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312 - Splašková kanalizace, stoka A.9 - Třebomyslická ulice</v>
      </c>
      <c r="F87" s="1"/>
      <c r="G87" s="1"/>
      <c r="H87" s="1"/>
      <c r="I87" s="118"/>
      <c r="L87" s="37"/>
    </row>
    <row r="88" s="1" customFormat="1" ht="6.96" customHeight="1">
      <c r="B88" s="37"/>
      <c r="I88" s="118"/>
      <c r="L88" s="37"/>
    </row>
    <row r="89" s="1" customFormat="1" ht="12" customHeight="1">
      <c r="B89" s="37"/>
      <c r="C89" s="31" t="s">
        <v>20</v>
      </c>
      <c r="F89" s="26" t="str">
        <f>F12</f>
        <v>Horažďovice</v>
      </c>
      <c r="I89" s="119" t="s">
        <v>22</v>
      </c>
      <c r="J89" s="65" t="str">
        <f>IF(J12="","",J12)</f>
        <v>2. 7. 2019</v>
      </c>
      <c r="L89" s="37"/>
    </row>
    <row r="90" s="1" customFormat="1" ht="6.96" customHeight="1">
      <c r="B90" s="37"/>
      <c r="I90" s="118"/>
      <c r="L90" s="37"/>
    </row>
    <row r="91" s="1" customFormat="1" ht="15.15" customHeight="1">
      <c r="B91" s="37"/>
      <c r="C91" s="31" t="s">
        <v>24</v>
      </c>
      <c r="F91" s="26" t="str">
        <f>E15</f>
        <v>SÚSPK + Město Horažďovice</v>
      </c>
      <c r="I91" s="119" t="s">
        <v>29</v>
      </c>
      <c r="J91" s="35" t="str">
        <f>E21</f>
        <v>Ing. Zdeněk Bláha</v>
      </c>
      <c r="L91" s="37"/>
    </row>
    <row r="92" s="1" customFormat="1" ht="15.15" customHeight="1">
      <c r="B92" s="37"/>
      <c r="C92" s="31" t="s">
        <v>27</v>
      </c>
      <c r="F92" s="26" t="str">
        <f>IF(E18="","",E18)</f>
        <v>Vyplň údaj</v>
      </c>
      <c r="I92" s="119" t="s">
        <v>31</v>
      </c>
      <c r="J92" s="35" t="str">
        <f>E24</f>
        <v>Ing. Zdeněk Bláha</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J124</f>
        <v>0</v>
      </c>
      <c r="L96" s="37"/>
      <c r="AU96" s="18" t="s">
        <v>125</v>
      </c>
    </row>
    <row r="97" s="8" customFormat="1" ht="24.96" customHeight="1">
      <c r="B97" s="145"/>
      <c r="D97" s="146" t="s">
        <v>126</v>
      </c>
      <c r="E97" s="147"/>
      <c r="F97" s="147"/>
      <c r="G97" s="147"/>
      <c r="H97" s="147"/>
      <c r="I97" s="148"/>
      <c r="J97" s="149">
        <f>J125</f>
        <v>0</v>
      </c>
      <c r="L97" s="145"/>
    </row>
    <row r="98" s="9" customFormat="1" ht="19.92" customHeight="1">
      <c r="B98" s="150"/>
      <c r="D98" s="151" t="s">
        <v>127</v>
      </c>
      <c r="E98" s="152"/>
      <c r="F98" s="152"/>
      <c r="G98" s="152"/>
      <c r="H98" s="152"/>
      <c r="I98" s="153"/>
      <c r="J98" s="154">
        <f>J126</f>
        <v>0</v>
      </c>
      <c r="L98" s="150"/>
    </row>
    <row r="99" s="9" customFormat="1" ht="19.92" customHeight="1">
      <c r="B99" s="150"/>
      <c r="D99" s="151" t="s">
        <v>527</v>
      </c>
      <c r="E99" s="152"/>
      <c r="F99" s="152"/>
      <c r="G99" s="152"/>
      <c r="H99" s="152"/>
      <c r="I99" s="153"/>
      <c r="J99" s="154">
        <f>J205</f>
        <v>0</v>
      </c>
      <c r="L99" s="150"/>
    </row>
    <row r="100" s="9" customFormat="1" ht="19.92" customHeight="1">
      <c r="B100" s="150"/>
      <c r="D100" s="151" t="s">
        <v>129</v>
      </c>
      <c r="E100" s="152"/>
      <c r="F100" s="152"/>
      <c r="G100" s="152"/>
      <c r="H100" s="152"/>
      <c r="I100" s="153"/>
      <c r="J100" s="154">
        <f>J208</f>
        <v>0</v>
      </c>
      <c r="L100" s="150"/>
    </row>
    <row r="101" s="9" customFormat="1" ht="19.92" customHeight="1">
      <c r="B101" s="150"/>
      <c r="D101" s="151" t="s">
        <v>528</v>
      </c>
      <c r="E101" s="152"/>
      <c r="F101" s="152"/>
      <c r="G101" s="152"/>
      <c r="H101" s="152"/>
      <c r="I101" s="153"/>
      <c r="J101" s="154">
        <f>J221</f>
        <v>0</v>
      </c>
      <c r="L101" s="150"/>
    </row>
    <row r="102" s="9" customFormat="1" ht="19.92" customHeight="1">
      <c r="B102" s="150"/>
      <c r="D102" s="151" t="s">
        <v>131</v>
      </c>
      <c r="E102" s="152"/>
      <c r="F102" s="152"/>
      <c r="G102" s="152"/>
      <c r="H102" s="152"/>
      <c r="I102" s="153"/>
      <c r="J102" s="154">
        <f>J262</f>
        <v>0</v>
      </c>
      <c r="L102" s="150"/>
    </row>
    <row r="103" s="9" customFormat="1" ht="19.92" customHeight="1">
      <c r="B103" s="150"/>
      <c r="D103" s="151" t="s">
        <v>132</v>
      </c>
      <c r="E103" s="152"/>
      <c r="F103" s="152"/>
      <c r="G103" s="152"/>
      <c r="H103" s="152"/>
      <c r="I103" s="153"/>
      <c r="J103" s="154">
        <f>J265</f>
        <v>0</v>
      </c>
      <c r="L103" s="150"/>
    </row>
    <row r="104" s="9" customFormat="1" ht="19.92" customHeight="1">
      <c r="B104" s="150"/>
      <c r="D104" s="151" t="s">
        <v>133</v>
      </c>
      <c r="E104" s="152"/>
      <c r="F104" s="152"/>
      <c r="G104" s="152"/>
      <c r="H104" s="152"/>
      <c r="I104" s="153"/>
      <c r="J104" s="154">
        <f>J284</f>
        <v>0</v>
      </c>
      <c r="L104" s="150"/>
    </row>
    <row r="105" s="1" customFormat="1" ht="21.84" customHeight="1">
      <c r="B105" s="37"/>
      <c r="I105" s="118"/>
      <c r="L105" s="37"/>
    </row>
    <row r="106" s="1" customFormat="1" ht="6.96" customHeight="1">
      <c r="B106" s="56"/>
      <c r="C106" s="57"/>
      <c r="D106" s="57"/>
      <c r="E106" s="57"/>
      <c r="F106" s="57"/>
      <c r="G106" s="57"/>
      <c r="H106" s="57"/>
      <c r="I106" s="139"/>
      <c r="J106" s="57"/>
      <c r="K106" s="57"/>
      <c r="L106" s="37"/>
    </row>
    <row r="110" s="1" customFormat="1" ht="6.96" customHeight="1">
      <c r="B110" s="58"/>
      <c r="C110" s="59"/>
      <c r="D110" s="59"/>
      <c r="E110" s="59"/>
      <c r="F110" s="59"/>
      <c r="G110" s="59"/>
      <c r="H110" s="59"/>
      <c r="I110" s="140"/>
      <c r="J110" s="59"/>
      <c r="K110" s="59"/>
      <c r="L110" s="37"/>
    </row>
    <row r="111" s="1" customFormat="1" ht="24.96" customHeight="1">
      <c r="B111" s="37"/>
      <c r="C111" s="22" t="s">
        <v>134</v>
      </c>
      <c r="I111" s="118"/>
      <c r="L111" s="37"/>
    </row>
    <row r="112" s="1" customFormat="1" ht="6.96" customHeight="1">
      <c r="B112" s="37"/>
      <c r="I112" s="118"/>
      <c r="L112" s="37"/>
    </row>
    <row r="113" s="1" customFormat="1" ht="12" customHeight="1">
      <c r="B113" s="37"/>
      <c r="C113" s="31" t="s">
        <v>16</v>
      </c>
      <c r="I113" s="118"/>
      <c r="L113" s="37"/>
    </row>
    <row r="114" s="1" customFormat="1" ht="16.5" customHeight="1">
      <c r="B114" s="37"/>
      <c r="E114" s="117" t="str">
        <f>E7</f>
        <v>III/18614 Třebomyslická ulice Horažďovice</v>
      </c>
      <c r="F114" s="31"/>
      <c r="G114" s="31"/>
      <c r="H114" s="31"/>
      <c r="I114" s="118"/>
      <c r="L114" s="37"/>
    </row>
    <row r="115" s="1" customFormat="1" ht="12" customHeight="1">
      <c r="B115" s="37"/>
      <c r="C115" s="31" t="s">
        <v>119</v>
      </c>
      <c r="I115" s="118"/>
      <c r="L115" s="37"/>
    </row>
    <row r="116" s="1" customFormat="1" ht="16.5" customHeight="1">
      <c r="B116" s="37"/>
      <c r="E116" s="63" t="str">
        <f>E9</f>
        <v>SO 312 - Splašková kanalizace, stoka A.9 - Třebomyslická ulice</v>
      </c>
      <c r="F116" s="1"/>
      <c r="G116" s="1"/>
      <c r="H116" s="1"/>
      <c r="I116" s="118"/>
      <c r="L116" s="37"/>
    </row>
    <row r="117" s="1" customFormat="1" ht="6.96" customHeight="1">
      <c r="B117" s="37"/>
      <c r="I117" s="118"/>
      <c r="L117" s="37"/>
    </row>
    <row r="118" s="1" customFormat="1" ht="12" customHeight="1">
      <c r="B118" s="37"/>
      <c r="C118" s="31" t="s">
        <v>20</v>
      </c>
      <c r="F118" s="26" t="str">
        <f>F12</f>
        <v>Horažďovice</v>
      </c>
      <c r="I118" s="119" t="s">
        <v>22</v>
      </c>
      <c r="J118" s="65" t="str">
        <f>IF(J12="","",J12)</f>
        <v>2. 7. 2019</v>
      </c>
      <c r="L118" s="37"/>
    </row>
    <row r="119" s="1" customFormat="1" ht="6.96" customHeight="1">
      <c r="B119" s="37"/>
      <c r="I119" s="118"/>
      <c r="L119" s="37"/>
    </row>
    <row r="120" s="1" customFormat="1" ht="15.15" customHeight="1">
      <c r="B120" s="37"/>
      <c r="C120" s="31" t="s">
        <v>24</v>
      </c>
      <c r="F120" s="26" t="str">
        <f>E15</f>
        <v>SÚSPK + Město Horažďovice</v>
      </c>
      <c r="I120" s="119" t="s">
        <v>29</v>
      </c>
      <c r="J120" s="35" t="str">
        <f>E21</f>
        <v>Ing. Zdeněk Bláha</v>
      </c>
      <c r="L120" s="37"/>
    </row>
    <row r="121" s="1" customFormat="1" ht="15.15" customHeight="1">
      <c r="B121" s="37"/>
      <c r="C121" s="31" t="s">
        <v>27</v>
      </c>
      <c r="F121" s="26" t="str">
        <f>IF(E18="","",E18)</f>
        <v>Vyplň údaj</v>
      </c>
      <c r="I121" s="119" t="s">
        <v>31</v>
      </c>
      <c r="J121" s="35" t="str">
        <f>E24</f>
        <v>Ing. Zdeněk Bláha</v>
      </c>
      <c r="L121" s="37"/>
    </row>
    <row r="122" s="1" customFormat="1" ht="10.32" customHeight="1">
      <c r="B122" s="37"/>
      <c r="I122" s="118"/>
      <c r="L122" s="37"/>
    </row>
    <row r="123" s="10" customFormat="1" ht="29.28" customHeight="1">
      <c r="B123" s="155"/>
      <c r="C123" s="156" t="s">
        <v>135</v>
      </c>
      <c r="D123" s="157" t="s">
        <v>58</v>
      </c>
      <c r="E123" s="157" t="s">
        <v>54</v>
      </c>
      <c r="F123" s="157" t="s">
        <v>55</v>
      </c>
      <c r="G123" s="157" t="s">
        <v>136</v>
      </c>
      <c r="H123" s="157" t="s">
        <v>137</v>
      </c>
      <c r="I123" s="158" t="s">
        <v>138</v>
      </c>
      <c r="J123" s="157" t="s">
        <v>123</v>
      </c>
      <c r="K123" s="159" t="s">
        <v>139</v>
      </c>
      <c r="L123" s="155"/>
      <c r="M123" s="82" t="s">
        <v>1</v>
      </c>
      <c r="N123" s="83" t="s">
        <v>37</v>
      </c>
      <c r="O123" s="83" t="s">
        <v>140</v>
      </c>
      <c r="P123" s="83" t="s">
        <v>141</v>
      </c>
      <c r="Q123" s="83" t="s">
        <v>142</v>
      </c>
      <c r="R123" s="83" t="s">
        <v>143</v>
      </c>
      <c r="S123" s="83" t="s">
        <v>144</v>
      </c>
      <c r="T123" s="84" t="s">
        <v>145</v>
      </c>
    </row>
    <row r="124" s="1" customFormat="1" ht="22.8" customHeight="1">
      <c r="B124" s="37"/>
      <c r="C124" s="87" t="s">
        <v>146</v>
      </c>
      <c r="I124" s="118"/>
      <c r="J124" s="160">
        <f>BK124</f>
        <v>0</v>
      </c>
      <c r="L124" s="37"/>
      <c r="M124" s="85"/>
      <c r="N124" s="69"/>
      <c r="O124" s="69"/>
      <c r="P124" s="161">
        <f>P125</f>
        <v>0</v>
      </c>
      <c r="Q124" s="69"/>
      <c r="R124" s="161">
        <f>R125</f>
        <v>47.087385450000006</v>
      </c>
      <c r="S124" s="69"/>
      <c r="T124" s="162">
        <f>T125</f>
        <v>38.324199999999998</v>
      </c>
      <c r="AT124" s="18" t="s">
        <v>72</v>
      </c>
      <c r="AU124" s="18" t="s">
        <v>125</v>
      </c>
      <c r="BK124" s="163">
        <f>BK125</f>
        <v>0</v>
      </c>
    </row>
    <row r="125" s="11" customFormat="1" ht="25.92" customHeight="1">
      <c r="B125" s="164"/>
      <c r="D125" s="165" t="s">
        <v>72</v>
      </c>
      <c r="E125" s="166" t="s">
        <v>147</v>
      </c>
      <c r="F125" s="166" t="s">
        <v>148</v>
      </c>
      <c r="I125" s="167"/>
      <c r="J125" s="168">
        <f>BK125</f>
        <v>0</v>
      </c>
      <c r="L125" s="164"/>
      <c r="M125" s="169"/>
      <c r="N125" s="170"/>
      <c r="O125" s="170"/>
      <c r="P125" s="171">
        <f>P126+P205+P208+P221+P262+P265+P284</f>
        <v>0</v>
      </c>
      <c r="Q125" s="170"/>
      <c r="R125" s="171">
        <f>R126+R205+R208+R221+R262+R265+R284</f>
        <v>47.087385450000006</v>
      </c>
      <c r="S125" s="170"/>
      <c r="T125" s="172">
        <f>T126+T205+T208+T221+T262+T265+T284</f>
        <v>38.324199999999998</v>
      </c>
      <c r="AR125" s="165" t="s">
        <v>81</v>
      </c>
      <c r="AT125" s="173" t="s">
        <v>72</v>
      </c>
      <c r="AU125" s="173" t="s">
        <v>73</v>
      </c>
      <c r="AY125" s="165" t="s">
        <v>149</v>
      </c>
      <c r="BK125" s="174">
        <f>BK126+BK205+BK208+BK221+BK262+BK265+BK284</f>
        <v>0</v>
      </c>
    </row>
    <row r="126" s="11" customFormat="1" ht="22.8" customHeight="1">
      <c r="B126" s="164"/>
      <c r="D126" s="165" t="s">
        <v>72</v>
      </c>
      <c r="E126" s="175" t="s">
        <v>81</v>
      </c>
      <c r="F126" s="175" t="s">
        <v>150</v>
      </c>
      <c r="I126" s="167"/>
      <c r="J126" s="176">
        <f>BK126</f>
        <v>0</v>
      </c>
      <c r="L126" s="164"/>
      <c r="M126" s="169"/>
      <c r="N126" s="170"/>
      <c r="O126" s="170"/>
      <c r="P126" s="171">
        <f>SUM(P127:P204)</f>
        <v>0</v>
      </c>
      <c r="Q126" s="170"/>
      <c r="R126" s="171">
        <f>SUM(R127:R204)</f>
        <v>37.846254250000001</v>
      </c>
      <c r="S126" s="170"/>
      <c r="T126" s="172">
        <f>SUM(T127:T204)</f>
        <v>35.924199999999999</v>
      </c>
      <c r="AR126" s="165" t="s">
        <v>81</v>
      </c>
      <c r="AT126" s="173" t="s">
        <v>72</v>
      </c>
      <c r="AU126" s="173" t="s">
        <v>81</v>
      </c>
      <c r="AY126" s="165" t="s">
        <v>149</v>
      </c>
      <c r="BK126" s="174">
        <f>SUM(BK127:BK204)</f>
        <v>0</v>
      </c>
    </row>
    <row r="127" s="1" customFormat="1" ht="60" customHeight="1">
      <c r="B127" s="177"/>
      <c r="C127" s="178" t="s">
        <v>81</v>
      </c>
      <c r="D127" s="178" t="s">
        <v>151</v>
      </c>
      <c r="E127" s="179" t="s">
        <v>1230</v>
      </c>
      <c r="F127" s="180" t="s">
        <v>1231</v>
      </c>
      <c r="G127" s="181" t="s">
        <v>154</v>
      </c>
      <c r="H127" s="182">
        <v>33.700000000000003</v>
      </c>
      <c r="I127" s="183"/>
      <c r="J127" s="184">
        <f>ROUND(I127*H127,2)</f>
        <v>0</v>
      </c>
      <c r="K127" s="180" t="s">
        <v>531</v>
      </c>
      <c r="L127" s="37"/>
      <c r="M127" s="185" t="s">
        <v>1</v>
      </c>
      <c r="N127" s="186" t="s">
        <v>38</v>
      </c>
      <c r="O127" s="73"/>
      <c r="P127" s="187">
        <f>O127*H127</f>
        <v>0</v>
      </c>
      <c r="Q127" s="187">
        <v>0</v>
      </c>
      <c r="R127" s="187">
        <f>Q127*H127</f>
        <v>0</v>
      </c>
      <c r="S127" s="187">
        <v>0.75</v>
      </c>
      <c r="T127" s="188">
        <f>S127*H127</f>
        <v>25.275000000000002</v>
      </c>
      <c r="AR127" s="189" t="s">
        <v>156</v>
      </c>
      <c r="AT127" s="189" t="s">
        <v>151</v>
      </c>
      <c r="AU127" s="189" t="s">
        <v>83</v>
      </c>
      <c r="AY127" s="18" t="s">
        <v>149</v>
      </c>
      <c r="BE127" s="190">
        <f>IF(N127="základní",J127,0)</f>
        <v>0</v>
      </c>
      <c r="BF127" s="190">
        <f>IF(N127="snížená",J127,0)</f>
        <v>0</v>
      </c>
      <c r="BG127" s="190">
        <f>IF(N127="zákl. přenesená",J127,0)</f>
        <v>0</v>
      </c>
      <c r="BH127" s="190">
        <f>IF(N127="sníž. přenesená",J127,0)</f>
        <v>0</v>
      </c>
      <c r="BI127" s="190">
        <f>IF(N127="nulová",J127,0)</f>
        <v>0</v>
      </c>
      <c r="BJ127" s="18" t="s">
        <v>81</v>
      </c>
      <c r="BK127" s="190">
        <f>ROUND(I127*H127,2)</f>
        <v>0</v>
      </c>
      <c r="BL127" s="18" t="s">
        <v>156</v>
      </c>
      <c r="BM127" s="189" t="s">
        <v>1232</v>
      </c>
    </row>
    <row r="128" s="12" customFormat="1">
      <c r="B128" s="194"/>
      <c r="D128" s="191" t="s">
        <v>160</v>
      </c>
      <c r="E128" s="195" t="s">
        <v>1</v>
      </c>
      <c r="F128" s="196" t="s">
        <v>1233</v>
      </c>
      <c r="H128" s="197">
        <v>33.715000000000003</v>
      </c>
      <c r="I128" s="198"/>
      <c r="L128" s="194"/>
      <c r="M128" s="199"/>
      <c r="N128" s="200"/>
      <c r="O128" s="200"/>
      <c r="P128" s="200"/>
      <c r="Q128" s="200"/>
      <c r="R128" s="200"/>
      <c r="S128" s="200"/>
      <c r="T128" s="201"/>
      <c r="AT128" s="195" t="s">
        <v>160</v>
      </c>
      <c r="AU128" s="195" t="s">
        <v>83</v>
      </c>
      <c r="AV128" s="12" t="s">
        <v>83</v>
      </c>
      <c r="AW128" s="12" t="s">
        <v>30</v>
      </c>
      <c r="AX128" s="12" t="s">
        <v>73</v>
      </c>
      <c r="AY128" s="195" t="s">
        <v>149</v>
      </c>
    </row>
    <row r="129" s="13" customFormat="1">
      <c r="B129" s="202"/>
      <c r="D129" s="191" t="s">
        <v>160</v>
      </c>
      <c r="E129" s="203" t="s">
        <v>1</v>
      </c>
      <c r="F129" s="204" t="s">
        <v>187</v>
      </c>
      <c r="H129" s="205">
        <v>33.715000000000003</v>
      </c>
      <c r="I129" s="206"/>
      <c r="L129" s="202"/>
      <c r="M129" s="207"/>
      <c r="N129" s="208"/>
      <c r="O129" s="208"/>
      <c r="P129" s="208"/>
      <c r="Q129" s="208"/>
      <c r="R129" s="208"/>
      <c r="S129" s="208"/>
      <c r="T129" s="209"/>
      <c r="AT129" s="203" t="s">
        <v>160</v>
      </c>
      <c r="AU129" s="203" t="s">
        <v>83</v>
      </c>
      <c r="AV129" s="13" t="s">
        <v>156</v>
      </c>
      <c r="AW129" s="13" t="s">
        <v>30</v>
      </c>
      <c r="AX129" s="13" t="s">
        <v>73</v>
      </c>
      <c r="AY129" s="203" t="s">
        <v>149</v>
      </c>
    </row>
    <row r="130" s="12" customFormat="1">
      <c r="B130" s="194"/>
      <c r="D130" s="191" t="s">
        <v>160</v>
      </c>
      <c r="E130" s="195" t="s">
        <v>1</v>
      </c>
      <c r="F130" s="196" t="s">
        <v>1234</v>
      </c>
      <c r="H130" s="197">
        <v>33.700000000000003</v>
      </c>
      <c r="I130" s="198"/>
      <c r="L130" s="194"/>
      <c r="M130" s="199"/>
      <c r="N130" s="200"/>
      <c r="O130" s="200"/>
      <c r="P130" s="200"/>
      <c r="Q130" s="200"/>
      <c r="R130" s="200"/>
      <c r="S130" s="200"/>
      <c r="T130" s="201"/>
      <c r="AT130" s="195" t="s">
        <v>160</v>
      </c>
      <c r="AU130" s="195" t="s">
        <v>83</v>
      </c>
      <c r="AV130" s="12" t="s">
        <v>83</v>
      </c>
      <c r="AW130" s="12" t="s">
        <v>30</v>
      </c>
      <c r="AX130" s="12" t="s">
        <v>81</v>
      </c>
      <c r="AY130" s="195" t="s">
        <v>149</v>
      </c>
    </row>
    <row r="131" s="1" customFormat="1" ht="48" customHeight="1">
      <c r="B131" s="177"/>
      <c r="C131" s="178" t="s">
        <v>83</v>
      </c>
      <c r="D131" s="178" t="s">
        <v>151</v>
      </c>
      <c r="E131" s="179" t="s">
        <v>1235</v>
      </c>
      <c r="F131" s="180" t="s">
        <v>1236</v>
      </c>
      <c r="G131" s="181" t="s">
        <v>154</v>
      </c>
      <c r="H131" s="182">
        <v>33.700000000000003</v>
      </c>
      <c r="I131" s="183"/>
      <c r="J131" s="184">
        <f>ROUND(I131*H131,2)</f>
        <v>0</v>
      </c>
      <c r="K131" s="180" t="s">
        <v>531</v>
      </c>
      <c r="L131" s="37"/>
      <c r="M131" s="185" t="s">
        <v>1</v>
      </c>
      <c r="N131" s="186" t="s">
        <v>38</v>
      </c>
      <c r="O131" s="73"/>
      <c r="P131" s="187">
        <f>O131*H131</f>
        <v>0</v>
      </c>
      <c r="Q131" s="187">
        <v>0</v>
      </c>
      <c r="R131" s="187">
        <f>Q131*H131</f>
        <v>0</v>
      </c>
      <c r="S131" s="187">
        <v>0.316</v>
      </c>
      <c r="T131" s="188">
        <f>S131*H131</f>
        <v>10.6492</v>
      </c>
      <c r="AR131" s="189" t="s">
        <v>156</v>
      </c>
      <c r="AT131" s="189" t="s">
        <v>151</v>
      </c>
      <c r="AU131" s="189" t="s">
        <v>83</v>
      </c>
      <c r="AY131" s="18" t="s">
        <v>149</v>
      </c>
      <c r="BE131" s="190">
        <f>IF(N131="základní",J131,0)</f>
        <v>0</v>
      </c>
      <c r="BF131" s="190">
        <f>IF(N131="snížená",J131,0)</f>
        <v>0</v>
      </c>
      <c r="BG131" s="190">
        <f>IF(N131="zákl. přenesená",J131,0)</f>
        <v>0</v>
      </c>
      <c r="BH131" s="190">
        <f>IF(N131="sníž. přenesená",J131,0)</f>
        <v>0</v>
      </c>
      <c r="BI131" s="190">
        <f>IF(N131="nulová",J131,0)</f>
        <v>0</v>
      </c>
      <c r="BJ131" s="18" t="s">
        <v>81</v>
      </c>
      <c r="BK131" s="190">
        <f>ROUND(I131*H131,2)</f>
        <v>0</v>
      </c>
      <c r="BL131" s="18" t="s">
        <v>156</v>
      </c>
      <c r="BM131" s="189" t="s">
        <v>1237</v>
      </c>
    </row>
    <row r="132" s="12" customFormat="1">
      <c r="B132" s="194"/>
      <c r="D132" s="191" t="s">
        <v>160</v>
      </c>
      <c r="E132" s="195" t="s">
        <v>1</v>
      </c>
      <c r="F132" s="196" t="s">
        <v>1233</v>
      </c>
      <c r="H132" s="197">
        <v>33.715000000000003</v>
      </c>
      <c r="I132" s="198"/>
      <c r="L132" s="194"/>
      <c r="M132" s="199"/>
      <c r="N132" s="200"/>
      <c r="O132" s="200"/>
      <c r="P132" s="200"/>
      <c r="Q132" s="200"/>
      <c r="R132" s="200"/>
      <c r="S132" s="200"/>
      <c r="T132" s="201"/>
      <c r="AT132" s="195" t="s">
        <v>160</v>
      </c>
      <c r="AU132" s="195" t="s">
        <v>83</v>
      </c>
      <c r="AV132" s="12" t="s">
        <v>83</v>
      </c>
      <c r="AW132" s="12" t="s">
        <v>30</v>
      </c>
      <c r="AX132" s="12" t="s">
        <v>73</v>
      </c>
      <c r="AY132" s="195" t="s">
        <v>149</v>
      </c>
    </row>
    <row r="133" s="13" customFormat="1">
      <c r="B133" s="202"/>
      <c r="D133" s="191" t="s">
        <v>160</v>
      </c>
      <c r="E133" s="203" t="s">
        <v>1</v>
      </c>
      <c r="F133" s="204" t="s">
        <v>187</v>
      </c>
      <c r="H133" s="205">
        <v>33.715000000000003</v>
      </c>
      <c r="I133" s="206"/>
      <c r="L133" s="202"/>
      <c r="M133" s="207"/>
      <c r="N133" s="208"/>
      <c r="O133" s="208"/>
      <c r="P133" s="208"/>
      <c r="Q133" s="208"/>
      <c r="R133" s="208"/>
      <c r="S133" s="208"/>
      <c r="T133" s="209"/>
      <c r="AT133" s="203" t="s">
        <v>160</v>
      </c>
      <c r="AU133" s="203" t="s">
        <v>83</v>
      </c>
      <c r="AV133" s="13" t="s">
        <v>156</v>
      </c>
      <c r="AW133" s="13" t="s">
        <v>30</v>
      </c>
      <c r="AX133" s="13" t="s">
        <v>73</v>
      </c>
      <c r="AY133" s="203" t="s">
        <v>149</v>
      </c>
    </row>
    <row r="134" s="12" customFormat="1">
      <c r="B134" s="194"/>
      <c r="D134" s="191" t="s">
        <v>160</v>
      </c>
      <c r="E134" s="195" t="s">
        <v>1</v>
      </c>
      <c r="F134" s="196" t="s">
        <v>1234</v>
      </c>
      <c r="H134" s="197">
        <v>33.700000000000003</v>
      </c>
      <c r="I134" s="198"/>
      <c r="L134" s="194"/>
      <c r="M134" s="199"/>
      <c r="N134" s="200"/>
      <c r="O134" s="200"/>
      <c r="P134" s="200"/>
      <c r="Q134" s="200"/>
      <c r="R134" s="200"/>
      <c r="S134" s="200"/>
      <c r="T134" s="201"/>
      <c r="AT134" s="195" t="s">
        <v>160</v>
      </c>
      <c r="AU134" s="195" t="s">
        <v>83</v>
      </c>
      <c r="AV134" s="12" t="s">
        <v>83</v>
      </c>
      <c r="AW134" s="12" t="s">
        <v>30</v>
      </c>
      <c r="AX134" s="12" t="s">
        <v>81</v>
      </c>
      <c r="AY134" s="195" t="s">
        <v>149</v>
      </c>
    </row>
    <row r="135" s="1" customFormat="1" ht="24" customHeight="1">
      <c r="B135" s="177"/>
      <c r="C135" s="178" t="s">
        <v>167</v>
      </c>
      <c r="D135" s="178" t="s">
        <v>151</v>
      </c>
      <c r="E135" s="179" t="s">
        <v>539</v>
      </c>
      <c r="F135" s="180" t="s">
        <v>540</v>
      </c>
      <c r="G135" s="181" t="s">
        <v>541</v>
      </c>
      <c r="H135" s="182">
        <v>120</v>
      </c>
      <c r="I135" s="183"/>
      <c r="J135" s="184">
        <f>ROUND(I135*H135,2)</f>
        <v>0</v>
      </c>
      <c r="K135" s="180" t="s">
        <v>531</v>
      </c>
      <c r="L135" s="37"/>
      <c r="M135" s="185" t="s">
        <v>1</v>
      </c>
      <c r="N135" s="186" t="s">
        <v>38</v>
      </c>
      <c r="O135" s="73"/>
      <c r="P135" s="187">
        <f>O135*H135</f>
        <v>0</v>
      </c>
      <c r="Q135" s="187">
        <v>0</v>
      </c>
      <c r="R135" s="187">
        <f>Q135*H135</f>
        <v>0</v>
      </c>
      <c r="S135" s="187">
        <v>0</v>
      </c>
      <c r="T135" s="188">
        <f>S135*H135</f>
        <v>0</v>
      </c>
      <c r="AR135" s="189" t="s">
        <v>156</v>
      </c>
      <c r="AT135" s="189" t="s">
        <v>151</v>
      </c>
      <c r="AU135" s="189" t="s">
        <v>83</v>
      </c>
      <c r="AY135" s="18" t="s">
        <v>149</v>
      </c>
      <c r="BE135" s="190">
        <f>IF(N135="základní",J135,0)</f>
        <v>0</v>
      </c>
      <c r="BF135" s="190">
        <f>IF(N135="snížená",J135,0)</f>
        <v>0</v>
      </c>
      <c r="BG135" s="190">
        <f>IF(N135="zákl. přenesená",J135,0)</f>
        <v>0</v>
      </c>
      <c r="BH135" s="190">
        <f>IF(N135="sníž. přenesená",J135,0)</f>
        <v>0</v>
      </c>
      <c r="BI135" s="190">
        <f>IF(N135="nulová",J135,0)</f>
        <v>0</v>
      </c>
      <c r="BJ135" s="18" t="s">
        <v>81</v>
      </c>
      <c r="BK135" s="190">
        <f>ROUND(I135*H135,2)</f>
        <v>0</v>
      </c>
      <c r="BL135" s="18" t="s">
        <v>156</v>
      </c>
      <c r="BM135" s="189" t="s">
        <v>1238</v>
      </c>
    </row>
    <row r="136" s="12" customFormat="1">
      <c r="B136" s="194"/>
      <c r="D136" s="191" t="s">
        <v>160</v>
      </c>
      <c r="E136" s="195" t="s">
        <v>1</v>
      </c>
      <c r="F136" s="196" t="s">
        <v>1239</v>
      </c>
      <c r="H136" s="197">
        <v>120</v>
      </c>
      <c r="I136" s="198"/>
      <c r="L136" s="194"/>
      <c r="M136" s="199"/>
      <c r="N136" s="200"/>
      <c r="O136" s="200"/>
      <c r="P136" s="200"/>
      <c r="Q136" s="200"/>
      <c r="R136" s="200"/>
      <c r="S136" s="200"/>
      <c r="T136" s="201"/>
      <c r="AT136" s="195" t="s">
        <v>160</v>
      </c>
      <c r="AU136" s="195" t="s">
        <v>83</v>
      </c>
      <c r="AV136" s="12" t="s">
        <v>83</v>
      </c>
      <c r="AW136" s="12" t="s">
        <v>30</v>
      </c>
      <c r="AX136" s="12" t="s">
        <v>81</v>
      </c>
      <c r="AY136" s="195" t="s">
        <v>149</v>
      </c>
    </row>
    <row r="137" s="1" customFormat="1" ht="36" customHeight="1">
      <c r="B137" s="177"/>
      <c r="C137" s="178" t="s">
        <v>156</v>
      </c>
      <c r="D137" s="178" t="s">
        <v>151</v>
      </c>
      <c r="E137" s="179" t="s">
        <v>544</v>
      </c>
      <c r="F137" s="180" t="s">
        <v>545</v>
      </c>
      <c r="G137" s="181" t="s">
        <v>546</v>
      </c>
      <c r="H137" s="182">
        <v>15</v>
      </c>
      <c r="I137" s="183"/>
      <c r="J137" s="184">
        <f>ROUND(I137*H137,2)</f>
        <v>0</v>
      </c>
      <c r="K137" s="180" t="s">
        <v>531</v>
      </c>
      <c r="L137" s="37"/>
      <c r="M137" s="185" t="s">
        <v>1</v>
      </c>
      <c r="N137" s="186" t="s">
        <v>38</v>
      </c>
      <c r="O137" s="73"/>
      <c r="P137" s="187">
        <f>O137*H137</f>
        <v>0</v>
      </c>
      <c r="Q137" s="187">
        <v>0</v>
      </c>
      <c r="R137" s="187">
        <f>Q137*H137</f>
        <v>0</v>
      </c>
      <c r="S137" s="187">
        <v>0</v>
      </c>
      <c r="T137" s="188">
        <f>S137*H137</f>
        <v>0</v>
      </c>
      <c r="AR137" s="189" t="s">
        <v>156</v>
      </c>
      <c r="AT137" s="189" t="s">
        <v>151</v>
      </c>
      <c r="AU137" s="189" t="s">
        <v>83</v>
      </c>
      <c r="AY137" s="18" t="s">
        <v>149</v>
      </c>
      <c r="BE137" s="190">
        <f>IF(N137="základní",J137,0)</f>
        <v>0</v>
      </c>
      <c r="BF137" s="190">
        <f>IF(N137="snížená",J137,0)</f>
        <v>0</v>
      </c>
      <c r="BG137" s="190">
        <f>IF(N137="zákl. přenesená",J137,0)</f>
        <v>0</v>
      </c>
      <c r="BH137" s="190">
        <f>IF(N137="sníž. přenesená",J137,0)</f>
        <v>0</v>
      </c>
      <c r="BI137" s="190">
        <f>IF(N137="nulová",J137,0)</f>
        <v>0</v>
      </c>
      <c r="BJ137" s="18" t="s">
        <v>81</v>
      </c>
      <c r="BK137" s="190">
        <f>ROUND(I137*H137,2)</f>
        <v>0</v>
      </c>
      <c r="BL137" s="18" t="s">
        <v>156</v>
      </c>
      <c r="BM137" s="189" t="s">
        <v>1240</v>
      </c>
    </row>
    <row r="138" s="12" customFormat="1">
      <c r="B138" s="194"/>
      <c r="D138" s="191" t="s">
        <v>160</v>
      </c>
      <c r="E138" s="195" t="s">
        <v>1</v>
      </c>
      <c r="F138" s="196" t="s">
        <v>1135</v>
      </c>
      <c r="H138" s="197">
        <v>15</v>
      </c>
      <c r="I138" s="198"/>
      <c r="L138" s="194"/>
      <c r="M138" s="199"/>
      <c r="N138" s="200"/>
      <c r="O138" s="200"/>
      <c r="P138" s="200"/>
      <c r="Q138" s="200"/>
      <c r="R138" s="200"/>
      <c r="S138" s="200"/>
      <c r="T138" s="201"/>
      <c r="AT138" s="195" t="s">
        <v>160</v>
      </c>
      <c r="AU138" s="195" t="s">
        <v>83</v>
      </c>
      <c r="AV138" s="12" t="s">
        <v>83</v>
      </c>
      <c r="AW138" s="12" t="s">
        <v>30</v>
      </c>
      <c r="AX138" s="12" t="s">
        <v>81</v>
      </c>
      <c r="AY138" s="195" t="s">
        <v>149</v>
      </c>
    </row>
    <row r="139" s="1" customFormat="1" ht="84" customHeight="1">
      <c r="B139" s="177"/>
      <c r="C139" s="178" t="s">
        <v>178</v>
      </c>
      <c r="D139" s="178" t="s">
        <v>151</v>
      </c>
      <c r="E139" s="179" t="s">
        <v>549</v>
      </c>
      <c r="F139" s="180" t="s">
        <v>550</v>
      </c>
      <c r="G139" s="181" t="s">
        <v>281</v>
      </c>
      <c r="H139" s="182">
        <v>1.1000000000000001</v>
      </c>
      <c r="I139" s="183"/>
      <c r="J139" s="184">
        <f>ROUND(I139*H139,2)</f>
        <v>0</v>
      </c>
      <c r="K139" s="180" t="s">
        <v>531</v>
      </c>
      <c r="L139" s="37"/>
      <c r="M139" s="185" t="s">
        <v>1</v>
      </c>
      <c r="N139" s="186" t="s">
        <v>38</v>
      </c>
      <c r="O139" s="73"/>
      <c r="P139" s="187">
        <f>O139*H139</f>
        <v>0</v>
      </c>
      <c r="Q139" s="187">
        <v>0.036900000000000002</v>
      </c>
      <c r="R139" s="187">
        <f>Q139*H139</f>
        <v>0.040590000000000008</v>
      </c>
      <c r="S139" s="187">
        <v>0</v>
      </c>
      <c r="T139" s="188">
        <f>S139*H139</f>
        <v>0</v>
      </c>
      <c r="AR139" s="189" t="s">
        <v>156</v>
      </c>
      <c r="AT139" s="189" t="s">
        <v>151</v>
      </c>
      <c r="AU139" s="189" t="s">
        <v>83</v>
      </c>
      <c r="AY139" s="18" t="s">
        <v>149</v>
      </c>
      <c r="BE139" s="190">
        <f>IF(N139="základní",J139,0)</f>
        <v>0</v>
      </c>
      <c r="BF139" s="190">
        <f>IF(N139="snížená",J139,0)</f>
        <v>0</v>
      </c>
      <c r="BG139" s="190">
        <f>IF(N139="zákl. přenesená",J139,0)</f>
        <v>0</v>
      </c>
      <c r="BH139" s="190">
        <f>IF(N139="sníž. přenesená",J139,0)</f>
        <v>0</v>
      </c>
      <c r="BI139" s="190">
        <f>IF(N139="nulová",J139,0)</f>
        <v>0</v>
      </c>
      <c r="BJ139" s="18" t="s">
        <v>81</v>
      </c>
      <c r="BK139" s="190">
        <f>ROUND(I139*H139,2)</f>
        <v>0</v>
      </c>
      <c r="BL139" s="18" t="s">
        <v>156</v>
      </c>
      <c r="BM139" s="189" t="s">
        <v>1241</v>
      </c>
    </row>
    <row r="140" s="12" customFormat="1">
      <c r="B140" s="194"/>
      <c r="D140" s="191" t="s">
        <v>160</v>
      </c>
      <c r="E140" s="195" t="s">
        <v>1</v>
      </c>
      <c r="F140" s="196" t="s">
        <v>1242</v>
      </c>
      <c r="H140" s="197">
        <v>1.1000000000000001</v>
      </c>
      <c r="I140" s="198"/>
      <c r="L140" s="194"/>
      <c r="M140" s="199"/>
      <c r="N140" s="200"/>
      <c r="O140" s="200"/>
      <c r="P140" s="200"/>
      <c r="Q140" s="200"/>
      <c r="R140" s="200"/>
      <c r="S140" s="200"/>
      <c r="T140" s="201"/>
      <c r="AT140" s="195" t="s">
        <v>160</v>
      </c>
      <c r="AU140" s="195" t="s">
        <v>83</v>
      </c>
      <c r="AV140" s="12" t="s">
        <v>83</v>
      </c>
      <c r="AW140" s="12" t="s">
        <v>30</v>
      </c>
      <c r="AX140" s="12" t="s">
        <v>81</v>
      </c>
      <c r="AY140" s="195" t="s">
        <v>149</v>
      </c>
    </row>
    <row r="141" s="1" customFormat="1" ht="36" customHeight="1">
      <c r="B141" s="177"/>
      <c r="C141" s="178" t="s">
        <v>188</v>
      </c>
      <c r="D141" s="178" t="s">
        <v>151</v>
      </c>
      <c r="E141" s="179" t="s">
        <v>553</v>
      </c>
      <c r="F141" s="180" t="s">
        <v>554</v>
      </c>
      <c r="G141" s="181" t="s">
        <v>281</v>
      </c>
      <c r="H141" s="182">
        <v>16</v>
      </c>
      <c r="I141" s="183"/>
      <c r="J141" s="184">
        <f>ROUND(I141*H141,2)</f>
        <v>0</v>
      </c>
      <c r="K141" s="180" t="s">
        <v>531</v>
      </c>
      <c r="L141" s="37"/>
      <c r="M141" s="185" t="s">
        <v>1</v>
      </c>
      <c r="N141" s="186" t="s">
        <v>38</v>
      </c>
      <c r="O141" s="73"/>
      <c r="P141" s="187">
        <f>O141*H141</f>
        <v>0</v>
      </c>
      <c r="Q141" s="187">
        <v>0.00029999999999999997</v>
      </c>
      <c r="R141" s="187">
        <f>Q141*H141</f>
        <v>0.0047999999999999996</v>
      </c>
      <c r="S141" s="187">
        <v>0</v>
      </c>
      <c r="T141" s="188">
        <f>S141*H141</f>
        <v>0</v>
      </c>
      <c r="AR141" s="189" t="s">
        <v>156</v>
      </c>
      <c r="AT141" s="189" t="s">
        <v>151</v>
      </c>
      <c r="AU141" s="189" t="s">
        <v>83</v>
      </c>
      <c r="AY141" s="18" t="s">
        <v>149</v>
      </c>
      <c r="BE141" s="190">
        <f>IF(N141="základní",J141,0)</f>
        <v>0</v>
      </c>
      <c r="BF141" s="190">
        <f>IF(N141="snížená",J141,0)</f>
        <v>0</v>
      </c>
      <c r="BG141" s="190">
        <f>IF(N141="zákl. přenesená",J141,0)</f>
        <v>0</v>
      </c>
      <c r="BH141" s="190">
        <f>IF(N141="sníž. přenesená",J141,0)</f>
        <v>0</v>
      </c>
      <c r="BI141" s="190">
        <f>IF(N141="nulová",J141,0)</f>
        <v>0</v>
      </c>
      <c r="BJ141" s="18" t="s">
        <v>81</v>
      </c>
      <c r="BK141" s="190">
        <f>ROUND(I141*H141,2)</f>
        <v>0</v>
      </c>
      <c r="BL141" s="18" t="s">
        <v>156</v>
      </c>
      <c r="BM141" s="189" t="s">
        <v>1243</v>
      </c>
    </row>
    <row r="142" s="12" customFormat="1">
      <c r="B142" s="194"/>
      <c r="D142" s="191" t="s">
        <v>160</v>
      </c>
      <c r="E142" s="195" t="s">
        <v>1</v>
      </c>
      <c r="F142" s="196" t="s">
        <v>556</v>
      </c>
      <c r="H142" s="197">
        <v>16</v>
      </c>
      <c r="I142" s="198"/>
      <c r="L142" s="194"/>
      <c r="M142" s="199"/>
      <c r="N142" s="200"/>
      <c r="O142" s="200"/>
      <c r="P142" s="200"/>
      <c r="Q142" s="200"/>
      <c r="R142" s="200"/>
      <c r="S142" s="200"/>
      <c r="T142" s="201"/>
      <c r="AT142" s="195" t="s">
        <v>160</v>
      </c>
      <c r="AU142" s="195" t="s">
        <v>83</v>
      </c>
      <c r="AV142" s="12" t="s">
        <v>83</v>
      </c>
      <c r="AW142" s="12" t="s">
        <v>30</v>
      </c>
      <c r="AX142" s="12" t="s">
        <v>81</v>
      </c>
      <c r="AY142" s="195" t="s">
        <v>149</v>
      </c>
    </row>
    <row r="143" s="1" customFormat="1" ht="36" customHeight="1">
      <c r="B143" s="177"/>
      <c r="C143" s="178" t="s">
        <v>193</v>
      </c>
      <c r="D143" s="178" t="s">
        <v>151</v>
      </c>
      <c r="E143" s="179" t="s">
        <v>557</v>
      </c>
      <c r="F143" s="180" t="s">
        <v>558</v>
      </c>
      <c r="G143" s="181" t="s">
        <v>281</v>
      </c>
      <c r="H143" s="182">
        <v>16</v>
      </c>
      <c r="I143" s="183"/>
      <c r="J143" s="184">
        <f>ROUND(I143*H143,2)</f>
        <v>0</v>
      </c>
      <c r="K143" s="180" t="s">
        <v>531</v>
      </c>
      <c r="L143" s="37"/>
      <c r="M143" s="185" t="s">
        <v>1</v>
      </c>
      <c r="N143" s="186" t="s">
        <v>38</v>
      </c>
      <c r="O143" s="73"/>
      <c r="P143" s="187">
        <f>O143*H143</f>
        <v>0</v>
      </c>
      <c r="Q143" s="187">
        <v>0</v>
      </c>
      <c r="R143" s="187">
        <f>Q143*H143</f>
        <v>0</v>
      </c>
      <c r="S143" s="187">
        <v>0</v>
      </c>
      <c r="T143" s="188">
        <f>S143*H143</f>
        <v>0</v>
      </c>
      <c r="AR143" s="189" t="s">
        <v>156</v>
      </c>
      <c r="AT143" s="189" t="s">
        <v>151</v>
      </c>
      <c r="AU143" s="189" t="s">
        <v>83</v>
      </c>
      <c r="AY143" s="18" t="s">
        <v>149</v>
      </c>
      <c r="BE143" s="190">
        <f>IF(N143="základní",J143,0)</f>
        <v>0</v>
      </c>
      <c r="BF143" s="190">
        <f>IF(N143="snížená",J143,0)</f>
        <v>0</v>
      </c>
      <c r="BG143" s="190">
        <f>IF(N143="zákl. přenesená",J143,0)</f>
        <v>0</v>
      </c>
      <c r="BH143" s="190">
        <f>IF(N143="sníž. přenesená",J143,0)</f>
        <v>0</v>
      </c>
      <c r="BI143" s="190">
        <f>IF(N143="nulová",J143,0)</f>
        <v>0</v>
      </c>
      <c r="BJ143" s="18" t="s">
        <v>81</v>
      </c>
      <c r="BK143" s="190">
        <f>ROUND(I143*H143,2)</f>
        <v>0</v>
      </c>
      <c r="BL143" s="18" t="s">
        <v>156</v>
      </c>
      <c r="BM143" s="189" t="s">
        <v>1244</v>
      </c>
    </row>
    <row r="144" s="12" customFormat="1">
      <c r="B144" s="194"/>
      <c r="D144" s="191" t="s">
        <v>160</v>
      </c>
      <c r="E144" s="195" t="s">
        <v>1</v>
      </c>
      <c r="F144" s="196" t="s">
        <v>560</v>
      </c>
      <c r="H144" s="197">
        <v>16</v>
      </c>
      <c r="I144" s="198"/>
      <c r="L144" s="194"/>
      <c r="M144" s="199"/>
      <c r="N144" s="200"/>
      <c r="O144" s="200"/>
      <c r="P144" s="200"/>
      <c r="Q144" s="200"/>
      <c r="R144" s="200"/>
      <c r="S144" s="200"/>
      <c r="T144" s="201"/>
      <c r="AT144" s="195" t="s">
        <v>160</v>
      </c>
      <c r="AU144" s="195" t="s">
        <v>83</v>
      </c>
      <c r="AV144" s="12" t="s">
        <v>83</v>
      </c>
      <c r="AW144" s="12" t="s">
        <v>30</v>
      </c>
      <c r="AX144" s="12" t="s">
        <v>81</v>
      </c>
      <c r="AY144" s="195" t="s">
        <v>149</v>
      </c>
    </row>
    <row r="145" s="1" customFormat="1" ht="24" customHeight="1">
      <c r="B145" s="177"/>
      <c r="C145" s="178" t="s">
        <v>199</v>
      </c>
      <c r="D145" s="178" t="s">
        <v>151</v>
      </c>
      <c r="E145" s="179" t="s">
        <v>561</v>
      </c>
      <c r="F145" s="180" t="s">
        <v>562</v>
      </c>
      <c r="G145" s="181" t="s">
        <v>281</v>
      </c>
      <c r="H145" s="182">
        <v>4.4000000000000004</v>
      </c>
      <c r="I145" s="183"/>
      <c r="J145" s="184">
        <f>ROUND(I145*H145,2)</f>
        <v>0</v>
      </c>
      <c r="K145" s="180" t="s">
        <v>531</v>
      </c>
      <c r="L145" s="37"/>
      <c r="M145" s="185" t="s">
        <v>1</v>
      </c>
      <c r="N145" s="186" t="s">
        <v>38</v>
      </c>
      <c r="O145" s="73"/>
      <c r="P145" s="187">
        <f>O145*H145</f>
        <v>0</v>
      </c>
      <c r="Q145" s="187">
        <v>0.011820000000000001</v>
      </c>
      <c r="R145" s="187">
        <f>Q145*H145</f>
        <v>0.052008000000000006</v>
      </c>
      <c r="S145" s="187">
        <v>0</v>
      </c>
      <c r="T145" s="188">
        <f>S145*H145</f>
        <v>0</v>
      </c>
      <c r="AR145" s="189" t="s">
        <v>156</v>
      </c>
      <c r="AT145" s="189" t="s">
        <v>151</v>
      </c>
      <c r="AU145" s="189" t="s">
        <v>83</v>
      </c>
      <c r="AY145" s="18" t="s">
        <v>149</v>
      </c>
      <c r="BE145" s="190">
        <f>IF(N145="základní",J145,0)</f>
        <v>0</v>
      </c>
      <c r="BF145" s="190">
        <f>IF(N145="snížená",J145,0)</f>
        <v>0</v>
      </c>
      <c r="BG145" s="190">
        <f>IF(N145="zákl. přenesená",J145,0)</f>
        <v>0</v>
      </c>
      <c r="BH145" s="190">
        <f>IF(N145="sníž. přenesená",J145,0)</f>
        <v>0</v>
      </c>
      <c r="BI145" s="190">
        <f>IF(N145="nulová",J145,0)</f>
        <v>0</v>
      </c>
      <c r="BJ145" s="18" t="s">
        <v>81</v>
      </c>
      <c r="BK145" s="190">
        <f>ROUND(I145*H145,2)</f>
        <v>0</v>
      </c>
      <c r="BL145" s="18" t="s">
        <v>156</v>
      </c>
      <c r="BM145" s="189" t="s">
        <v>1245</v>
      </c>
    </row>
    <row r="146" s="12" customFormat="1">
      <c r="B146" s="194"/>
      <c r="D146" s="191" t="s">
        <v>160</v>
      </c>
      <c r="E146" s="195" t="s">
        <v>1</v>
      </c>
      <c r="F146" s="196" t="s">
        <v>1246</v>
      </c>
      <c r="H146" s="197">
        <v>4.4000000000000004</v>
      </c>
      <c r="I146" s="198"/>
      <c r="L146" s="194"/>
      <c r="M146" s="199"/>
      <c r="N146" s="200"/>
      <c r="O146" s="200"/>
      <c r="P146" s="200"/>
      <c r="Q146" s="200"/>
      <c r="R146" s="200"/>
      <c r="S146" s="200"/>
      <c r="T146" s="201"/>
      <c r="AT146" s="195" t="s">
        <v>160</v>
      </c>
      <c r="AU146" s="195" t="s">
        <v>83</v>
      </c>
      <c r="AV146" s="12" t="s">
        <v>83</v>
      </c>
      <c r="AW146" s="12" t="s">
        <v>30</v>
      </c>
      <c r="AX146" s="12" t="s">
        <v>81</v>
      </c>
      <c r="AY146" s="195" t="s">
        <v>149</v>
      </c>
    </row>
    <row r="147" s="1" customFormat="1" ht="24" customHeight="1">
      <c r="B147" s="177"/>
      <c r="C147" s="178" t="s">
        <v>204</v>
      </c>
      <c r="D147" s="178" t="s">
        <v>151</v>
      </c>
      <c r="E147" s="179" t="s">
        <v>565</v>
      </c>
      <c r="F147" s="180" t="s">
        <v>566</v>
      </c>
      <c r="G147" s="181" t="s">
        <v>281</v>
      </c>
      <c r="H147" s="182">
        <v>4.4000000000000004</v>
      </c>
      <c r="I147" s="183"/>
      <c r="J147" s="184">
        <f>ROUND(I147*H147,2)</f>
        <v>0</v>
      </c>
      <c r="K147" s="180" t="s">
        <v>531</v>
      </c>
      <c r="L147" s="37"/>
      <c r="M147" s="185" t="s">
        <v>1</v>
      </c>
      <c r="N147" s="186" t="s">
        <v>38</v>
      </c>
      <c r="O147" s="73"/>
      <c r="P147" s="187">
        <f>O147*H147</f>
        <v>0</v>
      </c>
      <c r="Q147" s="187">
        <v>0</v>
      </c>
      <c r="R147" s="187">
        <f>Q147*H147</f>
        <v>0</v>
      </c>
      <c r="S147" s="187">
        <v>0</v>
      </c>
      <c r="T147" s="188">
        <f>S147*H147</f>
        <v>0</v>
      </c>
      <c r="AR147" s="189" t="s">
        <v>156</v>
      </c>
      <c r="AT147" s="189" t="s">
        <v>151</v>
      </c>
      <c r="AU147" s="189" t="s">
        <v>83</v>
      </c>
      <c r="AY147" s="18" t="s">
        <v>149</v>
      </c>
      <c r="BE147" s="190">
        <f>IF(N147="základní",J147,0)</f>
        <v>0</v>
      </c>
      <c r="BF147" s="190">
        <f>IF(N147="snížená",J147,0)</f>
        <v>0</v>
      </c>
      <c r="BG147" s="190">
        <f>IF(N147="zákl. přenesená",J147,0)</f>
        <v>0</v>
      </c>
      <c r="BH147" s="190">
        <f>IF(N147="sníž. přenesená",J147,0)</f>
        <v>0</v>
      </c>
      <c r="BI147" s="190">
        <f>IF(N147="nulová",J147,0)</f>
        <v>0</v>
      </c>
      <c r="BJ147" s="18" t="s">
        <v>81</v>
      </c>
      <c r="BK147" s="190">
        <f>ROUND(I147*H147,2)</f>
        <v>0</v>
      </c>
      <c r="BL147" s="18" t="s">
        <v>156</v>
      </c>
      <c r="BM147" s="189" t="s">
        <v>1247</v>
      </c>
    </row>
    <row r="148" s="12" customFormat="1">
      <c r="B148" s="194"/>
      <c r="D148" s="191" t="s">
        <v>160</v>
      </c>
      <c r="E148" s="195" t="s">
        <v>1</v>
      </c>
      <c r="F148" s="196" t="s">
        <v>1246</v>
      </c>
      <c r="H148" s="197">
        <v>4.4000000000000004</v>
      </c>
      <c r="I148" s="198"/>
      <c r="L148" s="194"/>
      <c r="M148" s="199"/>
      <c r="N148" s="200"/>
      <c r="O148" s="200"/>
      <c r="P148" s="200"/>
      <c r="Q148" s="200"/>
      <c r="R148" s="200"/>
      <c r="S148" s="200"/>
      <c r="T148" s="201"/>
      <c r="AT148" s="195" t="s">
        <v>160</v>
      </c>
      <c r="AU148" s="195" t="s">
        <v>83</v>
      </c>
      <c r="AV148" s="12" t="s">
        <v>83</v>
      </c>
      <c r="AW148" s="12" t="s">
        <v>30</v>
      </c>
      <c r="AX148" s="12" t="s">
        <v>81</v>
      </c>
      <c r="AY148" s="195" t="s">
        <v>149</v>
      </c>
    </row>
    <row r="149" s="1" customFormat="1" ht="36" customHeight="1">
      <c r="B149" s="177"/>
      <c r="C149" s="178" t="s">
        <v>211</v>
      </c>
      <c r="D149" s="178" t="s">
        <v>151</v>
      </c>
      <c r="E149" s="179" t="s">
        <v>569</v>
      </c>
      <c r="F149" s="180" t="s">
        <v>570</v>
      </c>
      <c r="G149" s="181" t="s">
        <v>174</v>
      </c>
      <c r="H149" s="182">
        <v>1.6499999999999999</v>
      </c>
      <c r="I149" s="183"/>
      <c r="J149" s="184">
        <f>ROUND(I149*H149,2)</f>
        <v>0</v>
      </c>
      <c r="K149" s="180" t="s">
        <v>531</v>
      </c>
      <c r="L149" s="37"/>
      <c r="M149" s="185" t="s">
        <v>1</v>
      </c>
      <c r="N149" s="186" t="s">
        <v>38</v>
      </c>
      <c r="O149" s="73"/>
      <c r="P149" s="187">
        <f>O149*H149</f>
        <v>0</v>
      </c>
      <c r="Q149" s="187">
        <v>0</v>
      </c>
      <c r="R149" s="187">
        <f>Q149*H149</f>
        <v>0</v>
      </c>
      <c r="S149" s="187">
        <v>0</v>
      </c>
      <c r="T149" s="188">
        <f>S149*H149</f>
        <v>0</v>
      </c>
      <c r="AR149" s="189" t="s">
        <v>156</v>
      </c>
      <c r="AT149" s="189" t="s">
        <v>151</v>
      </c>
      <c r="AU149" s="189" t="s">
        <v>83</v>
      </c>
      <c r="AY149" s="18" t="s">
        <v>149</v>
      </c>
      <c r="BE149" s="190">
        <f>IF(N149="základní",J149,0)</f>
        <v>0</v>
      </c>
      <c r="BF149" s="190">
        <f>IF(N149="snížená",J149,0)</f>
        <v>0</v>
      </c>
      <c r="BG149" s="190">
        <f>IF(N149="zákl. přenesená",J149,0)</f>
        <v>0</v>
      </c>
      <c r="BH149" s="190">
        <f>IF(N149="sníž. přenesená",J149,0)</f>
        <v>0</v>
      </c>
      <c r="BI149" s="190">
        <f>IF(N149="nulová",J149,0)</f>
        <v>0</v>
      </c>
      <c r="BJ149" s="18" t="s">
        <v>81</v>
      </c>
      <c r="BK149" s="190">
        <f>ROUND(I149*H149,2)</f>
        <v>0</v>
      </c>
      <c r="BL149" s="18" t="s">
        <v>156</v>
      </c>
      <c r="BM149" s="189" t="s">
        <v>1248</v>
      </c>
    </row>
    <row r="150" s="12" customFormat="1">
      <c r="B150" s="194"/>
      <c r="D150" s="191" t="s">
        <v>160</v>
      </c>
      <c r="E150" s="195" t="s">
        <v>1</v>
      </c>
      <c r="F150" s="196" t="s">
        <v>1249</v>
      </c>
      <c r="H150" s="197">
        <v>1.6499999999999999</v>
      </c>
      <c r="I150" s="198"/>
      <c r="L150" s="194"/>
      <c r="M150" s="199"/>
      <c r="N150" s="200"/>
      <c r="O150" s="200"/>
      <c r="P150" s="200"/>
      <c r="Q150" s="200"/>
      <c r="R150" s="200"/>
      <c r="S150" s="200"/>
      <c r="T150" s="201"/>
      <c r="AT150" s="195" t="s">
        <v>160</v>
      </c>
      <c r="AU150" s="195" t="s">
        <v>83</v>
      </c>
      <c r="AV150" s="12" t="s">
        <v>83</v>
      </c>
      <c r="AW150" s="12" t="s">
        <v>30</v>
      </c>
      <c r="AX150" s="12" t="s">
        <v>81</v>
      </c>
      <c r="AY150" s="195" t="s">
        <v>149</v>
      </c>
    </row>
    <row r="151" s="1" customFormat="1" ht="36" customHeight="1">
      <c r="B151" s="177"/>
      <c r="C151" s="178" t="s">
        <v>216</v>
      </c>
      <c r="D151" s="178" t="s">
        <v>151</v>
      </c>
      <c r="E151" s="179" t="s">
        <v>1250</v>
      </c>
      <c r="F151" s="180" t="s">
        <v>1251</v>
      </c>
      <c r="G151" s="181" t="s">
        <v>174</v>
      </c>
      <c r="H151" s="182">
        <v>59</v>
      </c>
      <c r="I151" s="183"/>
      <c r="J151" s="184">
        <f>ROUND(I151*H151,2)</f>
        <v>0</v>
      </c>
      <c r="K151" s="180" t="s">
        <v>531</v>
      </c>
      <c r="L151" s="37"/>
      <c r="M151" s="185" t="s">
        <v>1</v>
      </c>
      <c r="N151" s="186" t="s">
        <v>38</v>
      </c>
      <c r="O151" s="73"/>
      <c r="P151" s="187">
        <f>O151*H151</f>
        <v>0</v>
      </c>
      <c r="Q151" s="187">
        <v>0</v>
      </c>
      <c r="R151" s="187">
        <f>Q151*H151</f>
        <v>0</v>
      </c>
      <c r="S151" s="187">
        <v>0</v>
      </c>
      <c r="T151" s="188">
        <f>S151*H151</f>
        <v>0</v>
      </c>
      <c r="AR151" s="189" t="s">
        <v>156</v>
      </c>
      <c r="AT151" s="189" t="s">
        <v>151</v>
      </c>
      <c r="AU151" s="189" t="s">
        <v>83</v>
      </c>
      <c r="AY151" s="18" t="s">
        <v>149</v>
      </c>
      <c r="BE151" s="190">
        <f>IF(N151="základní",J151,0)</f>
        <v>0</v>
      </c>
      <c r="BF151" s="190">
        <f>IF(N151="snížená",J151,0)</f>
        <v>0</v>
      </c>
      <c r="BG151" s="190">
        <f>IF(N151="zákl. přenesená",J151,0)</f>
        <v>0</v>
      </c>
      <c r="BH151" s="190">
        <f>IF(N151="sníž. přenesená",J151,0)</f>
        <v>0</v>
      </c>
      <c r="BI151" s="190">
        <f>IF(N151="nulová",J151,0)</f>
        <v>0</v>
      </c>
      <c r="BJ151" s="18" t="s">
        <v>81</v>
      </c>
      <c r="BK151" s="190">
        <f>ROUND(I151*H151,2)</f>
        <v>0</v>
      </c>
      <c r="BL151" s="18" t="s">
        <v>156</v>
      </c>
      <c r="BM151" s="189" t="s">
        <v>1252</v>
      </c>
    </row>
    <row r="152" s="14" customFormat="1">
      <c r="B152" s="224"/>
      <c r="D152" s="191" t="s">
        <v>160</v>
      </c>
      <c r="E152" s="225" t="s">
        <v>1</v>
      </c>
      <c r="F152" s="226" t="s">
        <v>1253</v>
      </c>
      <c r="H152" s="225" t="s">
        <v>1</v>
      </c>
      <c r="I152" s="227"/>
      <c r="L152" s="224"/>
      <c r="M152" s="228"/>
      <c r="N152" s="229"/>
      <c r="O152" s="229"/>
      <c r="P152" s="229"/>
      <c r="Q152" s="229"/>
      <c r="R152" s="229"/>
      <c r="S152" s="229"/>
      <c r="T152" s="230"/>
      <c r="AT152" s="225" t="s">
        <v>160</v>
      </c>
      <c r="AU152" s="225" t="s">
        <v>83</v>
      </c>
      <c r="AV152" s="14" t="s">
        <v>81</v>
      </c>
      <c r="AW152" s="14" t="s">
        <v>30</v>
      </c>
      <c r="AX152" s="14" t="s">
        <v>73</v>
      </c>
      <c r="AY152" s="225" t="s">
        <v>149</v>
      </c>
    </row>
    <row r="153" s="12" customFormat="1">
      <c r="B153" s="194"/>
      <c r="D153" s="191" t="s">
        <v>160</v>
      </c>
      <c r="E153" s="195" t="s">
        <v>1</v>
      </c>
      <c r="F153" s="196" t="s">
        <v>1254</v>
      </c>
      <c r="H153" s="197">
        <v>50.276000000000003</v>
      </c>
      <c r="I153" s="198"/>
      <c r="L153" s="194"/>
      <c r="M153" s="199"/>
      <c r="N153" s="200"/>
      <c r="O153" s="200"/>
      <c r="P153" s="200"/>
      <c r="Q153" s="200"/>
      <c r="R153" s="200"/>
      <c r="S153" s="200"/>
      <c r="T153" s="201"/>
      <c r="AT153" s="195" t="s">
        <v>160</v>
      </c>
      <c r="AU153" s="195" t="s">
        <v>83</v>
      </c>
      <c r="AV153" s="12" t="s">
        <v>83</v>
      </c>
      <c r="AW153" s="12" t="s">
        <v>30</v>
      </c>
      <c r="AX153" s="12" t="s">
        <v>73</v>
      </c>
      <c r="AY153" s="195" t="s">
        <v>149</v>
      </c>
    </row>
    <row r="154" s="12" customFormat="1">
      <c r="B154" s="194"/>
      <c r="D154" s="191" t="s">
        <v>160</v>
      </c>
      <c r="E154" s="195" t="s">
        <v>1</v>
      </c>
      <c r="F154" s="196" t="s">
        <v>1255</v>
      </c>
      <c r="H154" s="197">
        <v>38.545000000000002</v>
      </c>
      <c r="I154" s="198"/>
      <c r="L154" s="194"/>
      <c r="M154" s="199"/>
      <c r="N154" s="200"/>
      <c r="O154" s="200"/>
      <c r="P154" s="200"/>
      <c r="Q154" s="200"/>
      <c r="R154" s="200"/>
      <c r="S154" s="200"/>
      <c r="T154" s="201"/>
      <c r="AT154" s="195" t="s">
        <v>160</v>
      </c>
      <c r="AU154" s="195" t="s">
        <v>83</v>
      </c>
      <c r="AV154" s="12" t="s">
        <v>83</v>
      </c>
      <c r="AW154" s="12" t="s">
        <v>30</v>
      </c>
      <c r="AX154" s="12" t="s">
        <v>73</v>
      </c>
      <c r="AY154" s="195" t="s">
        <v>149</v>
      </c>
    </row>
    <row r="155" s="12" customFormat="1">
      <c r="B155" s="194"/>
      <c r="D155" s="191" t="s">
        <v>160</v>
      </c>
      <c r="E155" s="195" t="s">
        <v>1</v>
      </c>
      <c r="F155" s="196" t="s">
        <v>1256</v>
      </c>
      <c r="H155" s="197">
        <v>7.4989999999999997</v>
      </c>
      <c r="I155" s="198"/>
      <c r="L155" s="194"/>
      <c r="M155" s="199"/>
      <c r="N155" s="200"/>
      <c r="O155" s="200"/>
      <c r="P155" s="200"/>
      <c r="Q155" s="200"/>
      <c r="R155" s="200"/>
      <c r="S155" s="200"/>
      <c r="T155" s="201"/>
      <c r="AT155" s="195" t="s">
        <v>160</v>
      </c>
      <c r="AU155" s="195" t="s">
        <v>83</v>
      </c>
      <c r="AV155" s="12" t="s">
        <v>83</v>
      </c>
      <c r="AW155" s="12" t="s">
        <v>30</v>
      </c>
      <c r="AX155" s="12" t="s">
        <v>73</v>
      </c>
      <c r="AY155" s="195" t="s">
        <v>149</v>
      </c>
    </row>
    <row r="156" s="15" customFormat="1">
      <c r="B156" s="231"/>
      <c r="D156" s="191" t="s">
        <v>160</v>
      </c>
      <c r="E156" s="232" t="s">
        <v>1</v>
      </c>
      <c r="F156" s="233" t="s">
        <v>589</v>
      </c>
      <c r="H156" s="234">
        <v>96.319999999999993</v>
      </c>
      <c r="I156" s="235"/>
      <c r="L156" s="231"/>
      <c r="M156" s="236"/>
      <c r="N156" s="237"/>
      <c r="O156" s="237"/>
      <c r="P156" s="237"/>
      <c r="Q156" s="237"/>
      <c r="R156" s="237"/>
      <c r="S156" s="237"/>
      <c r="T156" s="238"/>
      <c r="AT156" s="232" t="s">
        <v>160</v>
      </c>
      <c r="AU156" s="232" t="s">
        <v>83</v>
      </c>
      <c r="AV156" s="15" t="s">
        <v>167</v>
      </c>
      <c r="AW156" s="15" t="s">
        <v>30</v>
      </c>
      <c r="AX156" s="15" t="s">
        <v>73</v>
      </c>
      <c r="AY156" s="232" t="s">
        <v>149</v>
      </c>
    </row>
    <row r="157" s="14" customFormat="1">
      <c r="B157" s="224"/>
      <c r="D157" s="191" t="s">
        <v>160</v>
      </c>
      <c r="E157" s="225" t="s">
        <v>1</v>
      </c>
      <c r="F157" s="226" t="s">
        <v>592</v>
      </c>
      <c r="H157" s="225" t="s">
        <v>1</v>
      </c>
      <c r="I157" s="227"/>
      <c r="L157" s="224"/>
      <c r="M157" s="228"/>
      <c r="N157" s="229"/>
      <c r="O157" s="229"/>
      <c r="P157" s="229"/>
      <c r="Q157" s="229"/>
      <c r="R157" s="229"/>
      <c r="S157" s="229"/>
      <c r="T157" s="230"/>
      <c r="AT157" s="225" t="s">
        <v>160</v>
      </c>
      <c r="AU157" s="225" t="s">
        <v>83</v>
      </c>
      <c r="AV157" s="14" t="s">
        <v>81</v>
      </c>
      <c r="AW157" s="14" t="s">
        <v>30</v>
      </c>
      <c r="AX157" s="14" t="s">
        <v>73</v>
      </c>
      <c r="AY157" s="225" t="s">
        <v>149</v>
      </c>
    </row>
    <row r="158" s="12" customFormat="1">
      <c r="B158" s="194"/>
      <c r="D158" s="191" t="s">
        <v>160</v>
      </c>
      <c r="E158" s="195" t="s">
        <v>1</v>
      </c>
      <c r="F158" s="196" t="s">
        <v>1257</v>
      </c>
      <c r="H158" s="197">
        <v>10.176</v>
      </c>
      <c r="I158" s="198"/>
      <c r="L158" s="194"/>
      <c r="M158" s="199"/>
      <c r="N158" s="200"/>
      <c r="O158" s="200"/>
      <c r="P158" s="200"/>
      <c r="Q158" s="200"/>
      <c r="R158" s="200"/>
      <c r="S158" s="200"/>
      <c r="T158" s="201"/>
      <c r="AT158" s="195" t="s">
        <v>160</v>
      </c>
      <c r="AU158" s="195" t="s">
        <v>83</v>
      </c>
      <c r="AV158" s="12" t="s">
        <v>83</v>
      </c>
      <c r="AW158" s="12" t="s">
        <v>30</v>
      </c>
      <c r="AX158" s="12" t="s">
        <v>73</v>
      </c>
      <c r="AY158" s="195" t="s">
        <v>149</v>
      </c>
    </row>
    <row r="159" s="12" customFormat="1">
      <c r="B159" s="194"/>
      <c r="D159" s="191" t="s">
        <v>160</v>
      </c>
      <c r="E159" s="195" t="s">
        <v>1</v>
      </c>
      <c r="F159" s="196" t="s">
        <v>1258</v>
      </c>
      <c r="H159" s="197">
        <v>9.2799999999999994</v>
      </c>
      <c r="I159" s="198"/>
      <c r="L159" s="194"/>
      <c r="M159" s="199"/>
      <c r="N159" s="200"/>
      <c r="O159" s="200"/>
      <c r="P159" s="200"/>
      <c r="Q159" s="200"/>
      <c r="R159" s="200"/>
      <c r="S159" s="200"/>
      <c r="T159" s="201"/>
      <c r="AT159" s="195" t="s">
        <v>160</v>
      </c>
      <c r="AU159" s="195" t="s">
        <v>83</v>
      </c>
      <c r="AV159" s="12" t="s">
        <v>83</v>
      </c>
      <c r="AW159" s="12" t="s">
        <v>30</v>
      </c>
      <c r="AX159" s="12" t="s">
        <v>73</v>
      </c>
      <c r="AY159" s="195" t="s">
        <v>149</v>
      </c>
    </row>
    <row r="160" s="15" customFormat="1">
      <c r="B160" s="231"/>
      <c r="D160" s="191" t="s">
        <v>160</v>
      </c>
      <c r="E160" s="232" t="s">
        <v>1</v>
      </c>
      <c r="F160" s="233" t="s">
        <v>589</v>
      </c>
      <c r="H160" s="234">
        <v>19.456</v>
      </c>
      <c r="I160" s="235"/>
      <c r="L160" s="231"/>
      <c r="M160" s="236"/>
      <c r="N160" s="237"/>
      <c r="O160" s="237"/>
      <c r="P160" s="237"/>
      <c r="Q160" s="237"/>
      <c r="R160" s="237"/>
      <c r="S160" s="237"/>
      <c r="T160" s="238"/>
      <c r="AT160" s="232" t="s">
        <v>160</v>
      </c>
      <c r="AU160" s="232" t="s">
        <v>83</v>
      </c>
      <c r="AV160" s="15" t="s">
        <v>167</v>
      </c>
      <c r="AW160" s="15" t="s">
        <v>30</v>
      </c>
      <c r="AX160" s="15" t="s">
        <v>73</v>
      </c>
      <c r="AY160" s="232" t="s">
        <v>149</v>
      </c>
    </row>
    <row r="161" s="14" customFormat="1">
      <c r="B161" s="224"/>
      <c r="D161" s="191" t="s">
        <v>160</v>
      </c>
      <c r="E161" s="225" t="s">
        <v>1</v>
      </c>
      <c r="F161" s="226" t="s">
        <v>602</v>
      </c>
      <c r="H161" s="225" t="s">
        <v>1</v>
      </c>
      <c r="I161" s="227"/>
      <c r="L161" s="224"/>
      <c r="M161" s="228"/>
      <c r="N161" s="229"/>
      <c r="O161" s="229"/>
      <c r="P161" s="229"/>
      <c r="Q161" s="229"/>
      <c r="R161" s="229"/>
      <c r="S161" s="229"/>
      <c r="T161" s="230"/>
      <c r="AT161" s="225" t="s">
        <v>160</v>
      </c>
      <c r="AU161" s="225" t="s">
        <v>83</v>
      </c>
      <c r="AV161" s="14" t="s">
        <v>81</v>
      </c>
      <c r="AW161" s="14" t="s">
        <v>30</v>
      </c>
      <c r="AX161" s="14" t="s">
        <v>73</v>
      </c>
      <c r="AY161" s="225" t="s">
        <v>149</v>
      </c>
    </row>
    <row r="162" s="12" customFormat="1">
      <c r="B162" s="194"/>
      <c r="D162" s="191" t="s">
        <v>160</v>
      </c>
      <c r="E162" s="195" t="s">
        <v>1</v>
      </c>
      <c r="F162" s="196" t="s">
        <v>1259</v>
      </c>
      <c r="H162" s="197">
        <v>2.2050000000000001</v>
      </c>
      <c r="I162" s="198"/>
      <c r="L162" s="194"/>
      <c r="M162" s="199"/>
      <c r="N162" s="200"/>
      <c r="O162" s="200"/>
      <c r="P162" s="200"/>
      <c r="Q162" s="200"/>
      <c r="R162" s="200"/>
      <c r="S162" s="200"/>
      <c r="T162" s="201"/>
      <c r="AT162" s="195" t="s">
        <v>160</v>
      </c>
      <c r="AU162" s="195" t="s">
        <v>83</v>
      </c>
      <c r="AV162" s="12" t="s">
        <v>83</v>
      </c>
      <c r="AW162" s="12" t="s">
        <v>30</v>
      </c>
      <c r="AX162" s="12" t="s">
        <v>73</v>
      </c>
      <c r="AY162" s="195" t="s">
        <v>149</v>
      </c>
    </row>
    <row r="163" s="15" customFormat="1">
      <c r="B163" s="231"/>
      <c r="D163" s="191" t="s">
        <v>160</v>
      </c>
      <c r="E163" s="232" t="s">
        <v>1</v>
      </c>
      <c r="F163" s="233" t="s">
        <v>589</v>
      </c>
      <c r="H163" s="234">
        <v>2.2050000000000001</v>
      </c>
      <c r="I163" s="235"/>
      <c r="L163" s="231"/>
      <c r="M163" s="236"/>
      <c r="N163" s="237"/>
      <c r="O163" s="237"/>
      <c r="P163" s="237"/>
      <c r="Q163" s="237"/>
      <c r="R163" s="237"/>
      <c r="S163" s="237"/>
      <c r="T163" s="238"/>
      <c r="AT163" s="232" t="s">
        <v>160</v>
      </c>
      <c r="AU163" s="232" t="s">
        <v>83</v>
      </c>
      <c r="AV163" s="15" t="s">
        <v>167</v>
      </c>
      <c r="AW163" s="15" t="s">
        <v>30</v>
      </c>
      <c r="AX163" s="15" t="s">
        <v>73</v>
      </c>
      <c r="AY163" s="232" t="s">
        <v>149</v>
      </c>
    </row>
    <row r="164" s="13" customFormat="1">
      <c r="B164" s="202"/>
      <c r="D164" s="191" t="s">
        <v>160</v>
      </c>
      <c r="E164" s="203" t="s">
        <v>1</v>
      </c>
      <c r="F164" s="204" t="s">
        <v>187</v>
      </c>
      <c r="H164" s="205">
        <v>117.981</v>
      </c>
      <c r="I164" s="206"/>
      <c r="L164" s="202"/>
      <c r="M164" s="207"/>
      <c r="N164" s="208"/>
      <c r="O164" s="208"/>
      <c r="P164" s="208"/>
      <c r="Q164" s="208"/>
      <c r="R164" s="208"/>
      <c r="S164" s="208"/>
      <c r="T164" s="209"/>
      <c r="AT164" s="203" t="s">
        <v>160</v>
      </c>
      <c r="AU164" s="203" t="s">
        <v>83</v>
      </c>
      <c r="AV164" s="13" t="s">
        <v>156</v>
      </c>
      <c r="AW164" s="13" t="s">
        <v>30</v>
      </c>
      <c r="AX164" s="13" t="s">
        <v>73</v>
      </c>
      <c r="AY164" s="203" t="s">
        <v>149</v>
      </c>
    </row>
    <row r="165" s="12" customFormat="1">
      <c r="B165" s="194"/>
      <c r="D165" s="191" t="s">
        <v>160</v>
      </c>
      <c r="E165" s="195" t="s">
        <v>1</v>
      </c>
      <c r="F165" s="196" t="s">
        <v>1260</v>
      </c>
      <c r="H165" s="197">
        <v>59</v>
      </c>
      <c r="I165" s="198"/>
      <c r="L165" s="194"/>
      <c r="M165" s="199"/>
      <c r="N165" s="200"/>
      <c r="O165" s="200"/>
      <c r="P165" s="200"/>
      <c r="Q165" s="200"/>
      <c r="R165" s="200"/>
      <c r="S165" s="200"/>
      <c r="T165" s="201"/>
      <c r="AT165" s="195" t="s">
        <v>160</v>
      </c>
      <c r="AU165" s="195" t="s">
        <v>83</v>
      </c>
      <c r="AV165" s="12" t="s">
        <v>83</v>
      </c>
      <c r="AW165" s="12" t="s">
        <v>30</v>
      </c>
      <c r="AX165" s="12" t="s">
        <v>81</v>
      </c>
      <c r="AY165" s="195" t="s">
        <v>149</v>
      </c>
    </row>
    <row r="166" s="1" customFormat="1" ht="36" customHeight="1">
      <c r="B166" s="177"/>
      <c r="C166" s="178" t="s">
        <v>222</v>
      </c>
      <c r="D166" s="178" t="s">
        <v>151</v>
      </c>
      <c r="E166" s="179" t="s">
        <v>1261</v>
      </c>
      <c r="F166" s="180" t="s">
        <v>1262</v>
      </c>
      <c r="G166" s="181" t="s">
        <v>174</v>
      </c>
      <c r="H166" s="182">
        <v>59</v>
      </c>
      <c r="I166" s="183"/>
      <c r="J166" s="184">
        <f>ROUND(I166*H166,2)</f>
        <v>0</v>
      </c>
      <c r="K166" s="180" t="s">
        <v>531</v>
      </c>
      <c r="L166" s="37"/>
      <c r="M166" s="185" t="s">
        <v>1</v>
      </c>
      <c r="N166" s="186" t="s">
        <v>38</v>
      </c>
      <c r="O166" s="73"/>
      <c r="P166" s="187">
        <f>O166*H166</f>
        <v>0</v>
      </c>
      <c r="Q166" s="187">
        <v>0</v>
      </c>
      <c r="R166" s="187">
        <f>Q166*H166</f>
        <v>0</v>
      </c>
      <c r="S166" s="187">
        <v>0</v>
      </c>
      <c r="T166" s="188">
        <f>S166*H166</f>
        <v>0</v>
      </c>
      <c r="AR166" s="189" t="s">
        <v>156</v>
      </c>
      <c r="AT166" s="189" t="s">
        <v>151</v>
      </c>
      <c r="AU166" s="189" t="s">
        <v>83</v>
      </c>
      <c r="AY166" s="18" t="s">
        <v>149</v>
      </c>
      <c r="BE166" s="190">
        <f>IF(N166="základní",J166,0)</f>
        <v>0</v>
      </c>
      <c r="BF166" s="190">
        <f>IF(N166="snížená",J166,0)</f>
        <v>0</v>
      </c>
      <c r="BG166" s="190">
        <f>IF(N166="zákl. přenesená",J166,0)</f>
        <v>0</v>
      </c>
      <c r="BH166" s="190">
        <f>IF(N166="sníž. přenesená",J166,0)</f>
        <v>0</v>
      </c>
      <c r="BI166" s="190">
        <f>IF(N166="nulová",J166,0)</f>
        <v>0</v>
      </c>
      <c r="BJ166" s="18" t="s">
        <v>81</v>
      </c>
      <c r="BK166" s="190">
        <f>ROUND(I166*H166,2)</f>
        <v>0</v>
      </c>
      <c r="BL166" s="18" t="s">
        <v>156</v>
      </c>
      <c r="BM166" s="189" t="s">
        <v>1263</v>
      </c>
    </row>
    <row r="167" s="12" customFormat="1">
      <c r="B167" s="194"/>
      <c r="D167" s="191" t="s">
        <v>160</v>
      </c>
      <c r="E167" s="195" t="s">
        <v>1</v>
      </c>
      <c r="F167" s="196" t="s">
        <v>1264</v>
      </c>
      <c r="H167" s="197">
        <v>59</v>
      </c>
      <c r="I167" s="198"/>
      <c r="L167" s="194"/>
      <c r="M167" s="199"/>
      <c r="N167" s="200"/>
      <c r="O167" s="200"/>
      <c r="P167" s="200"/>
      <c r="Q167" s="200"/>
      <c r="R167" s="200"/>
      <c r="S167" s="200"/>
      <c r="T167" s="201"/>
      <c r="AT167" s="195" t="s">
        <v>160</v>
      </c>
      <c r="AU167" s="195" t="s">
        <v>83</v>
      </c>
      <c r="AV167" s="12" t="s">
        <v>83</v>
      </c>
      <c r="AW167" s="12" t="s">
        <v>30</v>
      </c>
      <c r="AX167" s="12" t="s">
        <v>81</v>
      </c>
      <c r="AY167" s="195" t="s">
        <v>149</v>
      </c>
    </row>
    <row r="168" s="1" customFormat="1" ht="48" customHeight="1">
      <c r="B168" s="177"/>
      <c r="C168" s="178" t="s">
        <v>229</v>
      </c>
      <c r="D168" s="178" t="s">
        <v>151</v>
      </c>
      <c r="E168" s="179" t="s">
        <v>609</v>
      </c>
      <c r="F168" s="180" t="s">
        <v>610</v>
      </c>
      <c r="G168" s="181" t="s">
        <v>174</v>
      </c>
      <c r="H168" s="182">
        <v>29.5</v>
      </c>
      <c r="I168" s="183"/>
      <c r="J168" s="184">
        <f>ROUND(I168*H168,2)</f>
        <v>0</v>
      </c>
      <c r="K168" s="180" t="s">
        <v>531</v>
      </c>
      <c r="L168" s="37"/>
      <c r="M168" s="185" t="s">
        <v>1</v>
      </c>
      <c r="N168" s="186" t="s">
        <v>38</v>
      </c>
      <c r="O168" s="73"/>
      <c r="P168" s="187">
        <f>O168*H168</f>
        <v>0</v>
      </c>
      <c r="Q168" s="187">
        <v>0</v>
      </c>
      <c r="R168" s="187">
        <f>Q168*H168</f>
        <v>0</v>
      </c>
      <c r="S168" s="187">
        <v>0</v>
      </c>
      <c r="T168" s="188">
        <f>S168*H168</f>
        <v>0</v>
      </c>
      <c r="AR168" s="189" t="s">
        <v>156</v>
      </c>
      <c r="AT168" s="189" t="s">
        <v>151</v>
      </c>
      <c r="AU168" s="189" t="s">
        <v>83</v>
      </c>
      <c r="AY168" s="18" t="s">
        <v>149</v>
      </c>
      <c r="BE168" s="190">
        <f>IF(N168="základní",J168,0)</f>
        <v>0</v>
      </c>
      <c r="BF168" s="190">
        <f>IF(N168="snížená",J168,0)</f>
        <v>0</v>
      </c>
      <c r="BG168" s="190">
        <f>IF(N168="zákl. přenesená",J168,0)</f>
        <v>0</v>
      </c>
      <c r="BH168" s="190">
        <f>IF(N168="sníž. přenesená",J168,0)</f>
        <v>0</v>
      </c>
      <c r="BI168" s="190">
        <f>IF(N168="nulová",J168,0)</f>
        <v>0</v>
      </c>
      <c r="BJ168" s="18" t="s">
        <v>81</v>
      </c>
      <c r="BK168" s="190">
        <f>ROUND(I168*H168,2)</f>
        <v>0</v>
      </c>
      <c r="BL168" s="18" t="s">
        <v>156</v>
      </c>
      <c r="BM168" s="189" t="s">
        <v>1265</v>
      </c>
    </row>
    <row r="169" s="12" customFormat="1">
      <c r="B169" s="194"/>
      <c r="D169" s="191" t="s">
        <v>160</v>
      </c>
      <c r="E169" s="195" t="s">
        <v>1</v>
      </c>
      <c r="F169" s="196" t="s">
        <v>1266</v>
      </c>
      <c r="H169" s="197">
        <v>29.5</v>
      </c>
      <c r="I169" s="198"/>
      <c r="L169" s="194"/>
      <c r="M169" s="199"/>
      <c r="N169" s="200"/>
      <c r="O169" s="200"/>
      <c r="P169" s="200"/>
      <c r="Q169" s="200"/>
      <c r="R169" s="200"/>
      <c r="S169" s="200"/>
      <c r="T169" s="201"/>
      <c r="AT169" s="195" t="s">
        <v>160</v>
      </c>
      <c r="AU169" s="195" t="s">
        <v>83</v>
      </c>
      <c r="AV169" s="12" t="s">
        <v>83</v>
      </c>
      <c r="AW169" s="12" t="s">
        <v>30</v>
      </c>
      <c r="AX169" s="12" t="s">
        <v>81</v>
      </c>
      <c r="AY169" s="195" t="s">
        <v>149</v>
      </c>
    </row>
    <row r="170" s="1" customFormat="1" ht="36" customHeight="1">
      <c r="B170" s="177"/>
      <c r="C170" s="178" t="s">
        <v>234</v>
      </c>
      <c r="D170" s="178" t="s">
        <v>151</v>
      </c>
      <c r="E170" s="179" t="s">
        <v>613</v>
      </c>
      <c r="F170" s="180" t="s">
        <v>614</v>
      </c>
      <c r="G170" s="181" t="s">
        <v>154</v>
      </c>
      <c r="H170" s="182">
        <v>175.125</v>
      </c>
      <c r="I170" s="183"/>
      <c r="J170" s="184">
        <f>ROUND(I170*H170,2)</f>
        <v>0</v>
      </c>
      <c r="K170" s="180" t="s">
        <v>531</v>
      </c>
      <c r="L170" s="37"/>
      <c r="M170" s="185" t="s">
        <v>1</v>
      </c>
      <c r="N170" s="186" t="s">
        <v>38</v>
      </c>
      <c r="O170" s="73"/>
      <c r="P170" s="187">
        <f>O170*H170</f>
        <v>0</v>
      </c>
      <c r="Q170" s="187">
        <v>0.00084999999999999995</v>
      </c>
      <c r="R170" s="187">
        <f>Q170*H170</f>
        <v>0.14885625</v>
      </c>
      <c r="S170" s="187">
        <v>0</v>
      </c>
      <c r="T170" s="188">
        <f>S170*H170</f>
        <v>0</v>
      </c>
      <c r="AR170" s="189" t="s">
        <v>156</v>
      </c>
      <c r="AT170" s="189" t="s">
        <v>151</v>
      </c>
      <c r="AU170" s="189" t="s">
        <v>83</v>
      </c>
      <c r="AY170" s="18" t="s">
        <v>149</v>
      </c>
      <c r="BE170" s="190">
        <f>IF(N170="základní",J170,0)</f>
        <v>0</v>
      </c>
      <c r="BF170" s="190">
        <f>IF(N170="snížená",J170,0)</f>
        <v>0</v>
      </c>
      <c r="BG170" s="190">
        <f>IF(N170="zákl. přenesená",J170,0)</f>
        <v>0</v>
      </c>
      <c r="BH170" s="190">
        <f>IF(N170="sníž. přenesená",J170,0)</f>
        <v>0</v>
      </c>
      <c r="BI170" s="190">
        <f>IF(N170="nulová",J170,0)</f>
        <v>0</v>
      </c>
      <c r="BJ170" s="18" t="s">
        <v>81</v>
      </c>
      <c r="BK170" s="190">
        <f>ROUND(I170*H170,2)</f>
        <v>0</v>
      </c>
      <c r="BL170" s="18" t="s">
        <v>156</v>
      </c>
      <c r="BM170" s="189" t="s">
        <v>1267</v>
      </c>
    </row>
    <row r="171" s="14" customFormat="1">
      <c r="B171" s="224"/>
      <c r="D171" s="191" t="s">
        <v>160</v>
      </c>
      <c r="E171" s="225" t="s">
        <v>1</v>
      </c>
      <c r="F171" s="226" t="s">
        <v>1253</v>
      </c>
      <c r="H171" s="225" t="s">
        <v>1</v>
      </c>
      <c r="I171" s="227"/>
      <c r="L171" s="224"/>
      <c r="M171" s="228"/>
      <c r="N171" s="229"/>
      <c r="O171" s="229"/>
      <c r="P171" s="229"/>
      <c r="Q171" s="229"/>
      <c r="R171" s="229"/>
      <c r="S171" s="229"/>
      <c r="T171" s="230"/>
      <c r="AT171" s="225" t="s">
        <v>160</v>
      </c>
      <c r="AU171" s="225" t="s">
        <v>83</v>
      </c>
      <c r="AV171" s="14" t="s">
        <v>81</v>
      </c>
      <c r="AW171" s="14" t="s">
        <v>30</v>
      </c>
      <c r="AX171" s="14" t="s">
        <v>73</v>
      </c>
      <c r="AY171" s="225" t="s">
        <v>149</v>
      </c>
    </row>
    <row r="172" s="12" customFormat="1">
      <c r="B172" s="194"/>
      <c r="D172" s="191" t="s">
        <v>160</v>
      </c>
      <c r="E172" s="195" t="s">
        <v>1</v>
      </c>
      <c r="F172" s="196" t="s">
        <v>1268</v>
      </c>
      <c r="H172" s="197">
        <v>91.409999999999997</v>
      </c>
      <c r="I172" s="198"/>
      <c r="L172" s="194"/>
      <c r="M172" s="199"/>
      <c r="N172" s="200"/>
      <c r="O172" s="200"/>
      <c r="P172" s="200"/>
      <c r="Q172" s="200"/>
      <c r="R172" s="200"/>
      <c r="S172" s="200"/>
      <c r="T172" s="201"/>
      <c r="AT172" s="195" t="s">
        <v>160</v>
      </c>
      <c r="AU172" s="195" t="s">
        <v>83</v>
      </c>
      <c r="AV172" s="12" t="s">
        <v>83</v>
      </c>
      <c r="AW172" s="12" t="s">
        <v>30</v>
      </c>
      <c r="AX172" s="12" t="s">
        <v>73</v>
      </c>
      <c r="AY172" s="195" t="s">
        <v>149</v>
      </c>
    </row>
    <row r="173" s="12" customFormat="1">
      <c r="B173" s="194"/>
      <c r="D173" s="191" t="s">
        <v>160</v>
      </c>
      <c r="E173" s="195" t="s">
        <v>1</v>
      </c>
      <c r="F173" s="196" t="s">
        <v>1269</v>
      </c>
      <c r="H173" s="197">
        <v>70.081000000000003</v>
      </c>
      <c r="I173" s="198"/>
      <c r="L173" s="194"/>
      <c r="M173" s="199"/>
      <c r="N173" s="200"/>
      <c r="O173" s="200"/>
      <c r="P173" s="200"/>
      <c r="Q173" s="200"/>
      <c r="R173" s="200"/>
      <c r="S173" s="200"/>
      <c r="T173" s="201"/>
      <c r="AT173" s="195" t="s">
        <v>160</v>
      </c>
      <c r="AU173" s="195" t="s">
        <v>83</v>
      </c>
      <c r="AV173" s="12" t="s">
        <v>83</v>
      </c>
      <c r="AW173" s="12" t="s">
        <v>30</v>
      </c>
      <c r="AX173" s="12" t="s">
        <v>73</v>
      </c>
      <c r="AY173" s="195" t="s">
        <v>149</v>
      </c>
    </row>
    <row r="174" s="12" customFormat="1">
      <c r="B174" s="194"/>
      <c r="D174" s="191" t="s">
        <v>160</v>
      </c>
      <c r="E174" s="195" t="s">
        <v>1</v>
      </c>
      <c r="F174" s="196" t="s">
        <v>1270</v>
      </c>
      <c r="H174" s="197">
        <v>13.634</v>
      </c>
      <c r="I174" s="198"/>
      <c r="L174" s="194"/>
      <c r="M174" s="199"/>
      <c r="N174" s="200"/>
      <c r="O174" s="200"/>
      <c r="P174" s="200"/>
      <c r="Q174" s="200"/>
      <c r="R174" s="200"/>
      <c r="S174" s="200"/>
      <c r="T174" s="201"/>
      <c r="AT174" s="195" t="s">
        <v>160</v>
      </c>
      <c r="AU174" s="195" t="s">
        <v>83</v>
      </c>
      <c r="AV174" s="12" t="s">
        <v>83</v>
      </c>
      <c r="AW174" s="12" t="s">
        <v>30</v>
      </c>
      <c r="AX174" s="12" t="s">
        <v>73</v>
      </c>
      <c r="AY174" s="195" t="s">
        <v>149</v>
      </c>
    </row>
    <row r="175" s="13" customFormat="1">
      <c r="B175" s="202"/>
      <c r="D175" s="191" t="s">
        <v>160</v>
      </c>
      <c r="E175" s="203" t="s">
        <v>1</v>
      </c>
      <c r="F175" s="204" t="s">
        <v>187</v>
      </c>
      <c r="H175" s="205">
        <v>175.125</v>
      </c>
      <c r="I175" s="206"/>
      <c r="L175" s="202"/>
      <c r="M175" s="207"/>
      <c r="N175" s="208"/>
      <c r="O175" s="208"/>
      <c r="P175" s="208"/>
      <c r="Q175" s="208"/>
      <c r="R175" s="208"/>
      <c r="S175" s="208"/>
      <c r="T175" s="209"/>
      <c r="AT175" s="203" t="s">
        <v>160</v>
      </c>
      <c r="AU175" s="203" t="s">
        <v>83</v>
      </c>
      <c r="AV175" s="13" t="s">
        <v>156</v>
      </c>
      <c r="AW175" s="13" t="s">
        <v>30</v>
      </c>
      <c r="AX175" s="13" t="s">
        <v>81</v>
      </c>
      <c r="AY175" s="203" t="s">
        <v>149</v>
      </c>
    </row>
    <row r="176" s="1" customFormat="1" ht="36" customHeight="1">
      <c r="B176" s="177"/>
      <c r="C176" s="178" t="s">
        <v>8</v>
      </c>
      <c r="D176" s="178" t="s">
        <v>151</v>
      </c>
      <c r="E176" s="179" t="s">
        <v>630</v>
      </c>
      <c r="F176" s="180" t="s">
        <v>631</v>
      </c>
      <c r="G176" s="181" t="s">
        <v>154</v>
      </c>
      <c r="H176" s="182">
        <v>175.125</v>
      </c>
      <c r="I176" s="183"/>
      <c r="J176" s="184">
        <f>ROUND(I176*H176,2)</f>
        <v>0</v>
      </c>
      <c r="K176" s="180" t="s">
        <v>531</v>
      </c>
      <c r="L176" s="37"/>
      <c r="M176" s="185" t="s">
        <v>1</v>
      </c>
      <c r="N176" s="186" t="s">
        <v>38</v>
      </c>
      <c r="O176" s="73"/>
      <c r="P176" s="187">
        <f>O176*H176</f>
        <v>0</v>
      </c>
      <c r="Q176" s="187">
        <v>0</v>
      </c>
      <c r="R176" s="187">
        <f>Q176*H176</f>
        <v>0</v>
      </c>
      <c r="S176" s="187">
        <v>0</v>
      </c>
      <c r="T176" s="188">
        <f>S176*H176</f>
        <v>0</v>
      </c>
      <c r="AR176" s="189" t="s">
        <v>156</v>
      </c>
      <c r="AT176" s="189" t="s">
        <v>151</v>
      </c>
      <c r="AU176" s="189" t="s">
        <v>83</v>
      </c>
      <c r="AY176" s="18" t="s">
        <v>149</v>
      </c>
      <c r="BE176" s="190">
        <f>IF(N176="základní",J176,0)</f>
        <v>0</v>
      </c>
      <c r="BF176" s="190">
        <f>IF(N176="snížená",J176,0)</f>
        <v>0</v>
      </c>
      <c r="BG176" s="190">
        <f>IF(N176="zákl. přenesená",J176,0)</f>
        <v>0</v>
      </c>
      <c r="BH176" s="190">
        <f>IF(N176="sníž. přenesená",J176,0)</f>
        <v>0</v>
      </c>
      <c r="BI176" s="190">
        <f>IF(N176="nulová",J176,0)</f>
        <v>0</v>
      </c>
      <c r="BJ176" s="18" t="s">
        <v>81</v>
      </c>
      <c r="BK176" s="190">
        <f>ROUND(I176*H176,2)</f>
        <v>0</v>
      </c>
      <c r="BL176" s="18" t="s">
        <v>156</v>
      </c>
      <c r="BM176" s="189" t="s">
        <v>1271</v>
      </c>
    </row>
    <row r="177" s="12" customFormat="1">
      <c r="B177" s="194"/>
      <c r="D177" s="191" t="s">
        <v>160</v>
      </c>
      <c r="E177" s="195" t="s">
        <v>1</v>
      </c>
      <c r="F177" s="196" t="s">
        <v>1272</v>
      </c>
      <c r="H177" s="197">
        <v>175.125</v>
      </c>
      <c r="I177" s="198"/>
      <c r="L177" s="194"/>
      <c r="M177" s="199"/>
      <c r="N177" s="200"/>
      <c r="O177" s="200"/>
      <c r="P177" s="200"/>
      <c r="Q177" s="200"/>
      <c r="R177" s="200"/>
      <c r="S177" s="200"/>
      <c r="T177" s="201"/>
      <c r="AT177" s="195" t="s">
        <v>160</v>
      </c>
      <c r="AU177" s="195" t="s">
        <v>83</v>
      </c>
      <c r="AV177" s="12" t="s">
        <v>83</v>
      </c>
      <c r="AW177" s="12" t="s">
        <v>30</v>
      </c>
      <c r="AX177" s="12" t="s">
        <v>81</v>
      </c>
      <c r="AY177" s="195" t="s">
        <v>149</v>
      </c>
    </row>
    <row r="178" s="1" customFormat="1" ht="48" customHeight="1">
      <c r="B178" s="177"/>
      <c r="C178" s="178" t="s">
        <v>245</v>
      </c>
      <c r="D178" s="178" t="s">
        <v>151</v>
      </c>
      <c r="E178" s="179" t="s">
        <v>633</v>
      </c>
      <c r="F178" s="180" t="s">
        <v>634</v>
      </c>
      <c r="G178" s="181" t="s">
        <v>174</v>
      </c>
      <c r="H178" s="182">
        <v>54</v>
      </c>
      <c r="I178" s="183"/>
      <c r="J178" s="184">
        <f>ROUND(I178*H178,2)</f>
        <v>0</v>
      </c>
      <c r="K178" s="180" t="s">
        <v>531</v>
      </c>
      <c r="L178" s="37"/>
      <c r="M178" s="185" t="s">
        <v>1</v>
      </c>
      <c r="N178" s="186" t="s">
        <v>38</v>
      </c>
      <c r="O178" s="73"/>
      <c r="P178" s="187">
        <f>O178*H178</f>
        <v>0</v>
      </c>
      <c r="Q178" s="187">
        <v>0</v>
      </c>
      <c r="R178" s="187">
        <f>Q178*H178</f>
        <v>0</v>
      </c>
      <c r="S178" s="187">
        <v>0</v>
      </c>
      <c r="T178" s="188">
        <f>S178*H178</f>
        <v>0</v>
      </c>
      <c r="AR178" s="189" t="s">
        <v>156</v>
      </c>
      <c r="AT178" s="189" t="s">
        <v>151</v>
      </c>
      <c r="AU178" s="189" t="s">
        <v>83</v>
      </c>
      <c r="AY178" s="18" t="s">
        <v>149</v>
      </c>
      <c r="BE178" s="190">
        <f>IF(N178="základní",J178,0)</f>
        <v>0</v>
      </c>
      <c r="BF178" s="190">
        <f>IF(N178="snížená",J178,0)</f>
        <v>0</v>
      </c>
      <c r="BG178" s="190">
        <f>IF(N178="zákl. přenesená",J178,0)</f>
        <v>0</v>
      </c>
      <c r="BH178" s="190">
        <f>IF(N178="sníž. přenesená",J178,0)</f>
        <v>0</v>
      </c>
      <c r="BI178" s="190">
        <f>IF(N178="nulová",J178,0)</f>
        <v>0</v>
      </c>
      <c r="BJ178" s="18" t="s">
        <v>81</v>
      </c>
      <c r="BK178" s="190">
        <f>ROUND(I178*H178,2)</f>
        <v>0</v>
      </c>
      <c r="BL178" s="18" t="s">
        <v>156</v>
      </c>
      <c r="BM178" s="189" t="s">
        <v>1273</v>
      </c>
    </row>
    <row r="179" s="12" customFormat="1">
      <c r="B179" s="194"/>
      <c r="D179" s="191" t="s">
        <v>160</v>
      </c>
      <c r="E179" s="195" t="s">
        <v>1</v>
      </c>
      <c r="F179" s="196" t="s">
        <v>1274</v>
      </c>
      <c r="H179" s="197">
        <v>54</v>
      </c>
      <c r="I179" s="198"/>
      <c r="L179" s="194"/>
      <c r="M179" s="199"/>
      <c r="N179" s="200"/>
      <c r="O179" s="200"/>
      <c r="P179" s="200"/>
      <c r="Q179" s="200"/>
      <c r="R179" s="200"/>
      <c r="S179" s="200"/>
      <c r="T179" s="201"/>
      <c r="AT179" s="195" t="s">
        <v>160</v>
      </c>
      <c r="AU179" s="195" t="s">
        <v>83</v>
      </c>
      <c r="AV179" s="12" t="s">
        <v>83</v>
      </c>
      <c r="AW179" s="12" t="s">
        <v>30</v>
      </c>
      <c r="AX179" s="12" t="s">
        <v>81</v>
      </c>
      <c r="AY179" s="195" t="s">
        <v>149</v>
      </c>
    </row>
    <row r="180" s="1" customFormat="1" ht="60" customHeight="1">
      <c r="B180" s="177"/>
      <c r="C180" s="178" t="s">
        <v>250</v>
      </c>
      <c r="D180" s="178" t="s">
        <v>151</v>
      </c>
      <c r="E180" s="179" t="s">
        <v>205</v>
      </c>
      <c r="F180" s="180" t="s">
        <v>206</v>
      </c>
      <c r="G180" s="181" t="s">
        <v>174</v>
      </c>
      <c r="H180" s="182">
        <v>32.899999999999999</v>
      </c>
      <c r="I180" s="183"/>
      <c r="J180" s="184">
        <f>ROUND(I180*H180,2)</f>
        <v>0</v>
      </c>
      <c r="K180" s="180" t="s">
        <v>531</v>
      </c>
      <c r="L180" s="37"/>
      <c r="M180" s="185" t="s">
        <v>1</v>
      </c>
      <c r="N180" s="186" t="s">
        <v>38</v>
      </c>
      <c r="O180" s="73"/>
      <c r="P180" s="187">
        <f>O180*H180</f>
        <v>0</v>
      </c>
      <c r="Q180" s="187">
        <v>0</v>
      </c>
      <c r="R180" s="187">
        <f>Q180*H180</f>
        <v>0</v>
      </c>
      <c r="S180" s="187">
        <v>0</v>
      </c>
      <c r="T180" s="188">
        <f>S180*H180</f>
        <v>0</v>
      </c>
      <c r="AR180" s="189" t="s">
        <v>156</v>
      </c>
      <c r="AT180" s="189" t="s">
        <v>151</v>
      </c>
      <c r="AU180" s="189" t="s">
        <v>83</v>
      </c>
      <c r="AY180" s="18" t="s">
        <v>149</v>
      </c>
      <c r="BE180" s="190">
        <f>IF(N180="základní",J180,0)</f>
        <v>0</v>
      </c>
      <c r="BF180" s="190">
        <f>IF(N180="snížená",J180,0)</f>
        <v>0</v>
      </c>
      <c r="BG180" s="190">
        <f>IF(N180="zákl. přenesená",J180,0)</f>
        <v>0</v>
      </c>
      <c r="BH180" s="190">
        <f>IF(N180="sníž. přenesená",J180,0)</f>
        <v>0</v>
      </c>
      <c r="BI180" s="190">
        <f>IF(N180="nulová",J180,0)</f>
        <v>0</v>
      </c>
      <c r="BJ180" s="18" t="s">
        <v>81</v>
      </c>
      <c r="BK180" s="190">
        <f>ROUND(I180*H180,2)</f>
        <v>0</v>
      </c>
      <c r="BL180" s="18" t="s">
        <v>156</v>
      </c>
      <c r="BM180" s="189" t="s">
        <v>1275</v>
      </c>
    </row>
    <row r="181" s="12" customFormat="1">
      <c r="B181" s="194"/>
      <c r="D181" s="191" t="s">
        <v>160</v>
      </c>
      <c r="E181" s="195" t="s">
        <v>1</v>
      </c>
      <c r="F181" s="196" t="s">
        <v>1276</v>
      </c>
      <c r="H181" s="197">
        <v>32.899999999999999</v>
      </c>
      <c r="I181" s="198"/>
      <c r="L181" s="194"/>
      <c r="M181" s="199"/>
      <c r="N181" s="200"/>
      <c r="O181" s="200"/>
      <c r="P181" s="200"/>
      <c r="Q181" s="200"/>
      <c r="R181" s="200"/>
      <c r="S181" s="200"/>
      <c r="T181" s="201"/>
      <c r="AT181" s="195" t="s">
        <v>160</v>
      </c>
      <c r="AU181" s="195" t="s">
        <v>83</v>
      </c>
      <c r="AV181" s="12" t="s">
        <v>83</v>
      </c>
      <c r="AW181" s="12" t="s">
        <v>30</v>
      </c>
      <c r="AX181" s="12" t="s">
        <v>81</v>
      </c>
      <c r="AY181" s="195" t="s">
        <v>149</v>
      </c>
    </row>
    <row r="182" s="1" customFormat="1" ht="60" customHeight="1">
      <c r="B182" s="177"/>
      <c r="C182" s="178" t="s">
        <v>256</v>
      </c>
      <c r="D182" s="178" t="s">
        <v>151</v>
      </c>
      <c r="E182" s="179" t="s">
        <v>212</v>
      </c>
      <c r="F182" s="180" t="s">
        <v>213</v>
      </c>
      <c r="G182" s="181" t="s">
        <v>174</v>
      </c>
      <c r="H182" s="182">
        <v>987</v>
      </c>
      <c r="I182" s="183"/>
      <c r="J182" s="184">
        <f>ROUND(I182*H182,2)</f>
        <v>0</v>
      </c>
      <c r="K182" s="180" t="s">
        <v>531</v>
      </c>
      <c r="L182" s="37"/>
      <c r="M182" s="185" t="s">
        <v>1</v>
      </c>
      <c r="N182" s="186" t="s">
        <v>38</v>
      </c>
      <c r="O182" s="73"/>
      <c r="P182" s="187">
        <f>O182*H182</f>
        <v>0</v>
      </c>
      <c r="Q182" s="187">
        <v>0</v>
      </c>
      <c r="R182" s="187">
        <f>Q182*H182</f>
        <v>0</v>
      </c>
      <c r="S182" s="187">
        <v>0</v>
      </c>
      <c r="T182" s="188">
        <f>S182*H182</f>
        <v>0</v>
      </c>
      <c r="AR182" s="189" t="s">
        <v>156</v>
      </c>
      <c r="AT182" s="189" t="s">
        <v>151</v>
      </c>
      <c r="AU182" s="189" t="s">
        <v>83</v>
      </c>
      <c r="AY182" s="18" t="s">
        <v>149</v>
      </c>
      <c r="BE182" s="190">
        <f>IF(N182="základní",J182,0)</f>
        <v>0</v>
      </c>
      <c r="BF182" s="190">
        <f>IF(N182="snížená",J182,0)</f>
        <v>0</v>
      </c>
      <c r="BG182" s="190">
        <f>IF(N182="zákl. přenesená",J182,0)</f>
        <v>0</v>
      </c>
      <c r="BH182" s="190">
        <f>IF(N182="sníž. přenesená",J182,0)</f>
        <v>0</v>
      </c>
      <c r="BI182" s="190">
        <f>IF(N182="nulová",J182,0)</f>
        <v>0</v>
      </c>
      <c r="BJ182" s="18" t="s">
        <v>81</v>
      </c>
      <c r="BK182" s="190">
        <f>ROUND(I182*H182,2)</f>
        <v>0</v>
      </c>
      <c r="BL182" s="18" t="s">
        <v>156</v>
      </c>
      <c r="BM182" s="189" t="s">
        <v>1277</v>
      </c>
    </row>
    <row r="183" s="12" customFormat="1">
      <c r="B183" s="194"/>
      <c r="D183" s="191" t="s">
        <v>160</v>
      </c>
      <c r="E183" s="195" t="s">
        <v>1</v>
      </c>
      <c r="F183" s="196" t="s">
        <v>1278</v>
      </c>
      <c r="H183" s="197">
        <v>987</v>
      </c>
      <c r="I183" s="198"/>
      <c r="L183" s="194"/>
      <c r="M183" s="199"/>
      <c r="N183" s="200"/>
      <c r="O183" s="200"/>
      <c r="P183" s="200"/>
      <c r="Q183" s="200"/>
      <c r="R183" s="200"/>
      <c r="S183" s="200"/>
      <c r="T183" s="201"/>
      <c r="AT183" s="195" t="s">
        <v>160</v>
      </c>
      <c r="AU183" s="195" t="s">
        <v>83</v>
      </c>
      <c r="AV183" s="12" t="s">
        <v>83</v>
      </c>
      <c r="AW183" s="12" t="s">
        <v>30</v>
      </c>
      <c r="AX183" s="12" t="s">
        <v>81</v>
      </c>
      <c r="AY183" s="195" t="s">
        <v>149</v>
      </c>
    </row>
    <row r="184" s="1" customFormat="1" ht="16.5" customHeight="1">
      <c r="B184" s="177"/>
      <c r="C184" s="178" t="s">
        <v>261</v>
      </c>
      <c r="D184" s="178" t="s">
        <v>151</v>
      </c>
      <c r="E184" s="179" t="s">
        <v>230</v>
      </c>
      <c r="F184" s="180" t="s">
        <v>231</v>
      </c>
      <c r="G184" s="181" t="s">
        <v>174</v>
      </c>
      <c r="H184" s="182">
        <v>32.899999999999999</v>
      </c>
      <c r="I184" s="183"/>
      <c r="J184" s="184">
        <f>ROUND(I184*H184,2)</f>
        <v>0</v>
      </c>
      <c r="K184" s="180" t="s">
        <v>531</v>
      </c>
      <c r="L184" s="37"/>
      <c r="M184" s="185" t="s">
        <v>1</v>
      </c>
      <c r="N184" s="186" t="s">
        <v>38</v>
      </c>
      <c r="O184" s="73"/>
      <c r="P184" s="187">
        <f>O184*H184</f>
        <v>0</v>
      </c>
      <c r="Q184" s="187">
        <v>0</v>
      </c>
      <c r="R184" s="187">
        <f>Q184*H184</f>
        <v>0</v>
      </c>
      <c r="S184" s="187">
        <v>0</v>
      </c>
      <c r="T184" s="188">
        <f>S184*H184</f>
        <v>0</v>
      </c>
      <c r="AR184" s="189" t="s">
        <v>156</v>
      </c>
      <c r="AT184" s="189" t="s">
        <v>151</v>
      </c>
      <c r="AU184" s="189" t="s">
        <v>83</v>
      </c>
      <c r="AY184" s="18" t="s">
        <v>149</v>
      </c>
      <c r="BE184" s="190">
        <f>IF(N184="základní",J184,0)</f>
        <v>0</v>
      </c>
      <c r="BF184" s="190">
        <f>IF(N184="snížená",J184,0)</f>
        <v>0</v>
      </c>
      <c r="BG184" s="190">
        <f>IF(N184="zákl. přenesená",J184,0)</f>
        <v>0</v>
      </c>
      <c r="BH184" s="190">
        <f>IF(N184="sníž. přenesená",J184,0)</f>
        <v>0</v>
      </c>
      <c r="BI184" s="190">
        <f>IF(N184="nulová",J184,0)</f>
        <v>0</v>
      </c>
      <c r="BJ184" s="18" t="s">
        <v>81</v>
      </c>
      <c r="BK184" s="190">
        <f>ROUND(I184*H184,2)</f>
        <v>0</v>
      </c>
      <c r="BL184" s="18" t="s">
        <v>156</v>
      </c>
      <c r="BM184" s="189" t="s">
        <v>1279</v>
      </c>
    </row>
    <row r="185" s="12" customFormat="1">
      <c r="B185" s="194"/>
      <c r="D185" s="191" t="s">
        <v>160</v>
      </c>
      <c r="E185" s="195" t="s">
        <v>1</v>
      </c>
      <c r="F185" s="196" t="s">
        <v>1280</v>
      </c>
      <c r="H185" s="197">
        <v>32.899999999999999</v>
      </c>
      <c r="I185" s="198"/>
      <c r="L185" s="194"/>
      <c r="M185" s="199"/>
      <c r="N185" s="200"/>
      <c r="O185" s="200"/>
      <c r="P185" s="200"/>
      <c r="Q185" s="200"/>
      <c r="R185" s="200"/>
      <c r="S185" s="200"/>
      <c r="T185" s="201"/>
      <c r="AT185" s="195" t="s">
        <v>160</v>
      </c>
      <c r="AU185" s="195" t="s">
        <v>83</v>
      </c>
      <c r="AV185" s="12" t="s">
        <v>83</v>
      </c>
      <c r="AW185" s="12" t="s">
        <v>30</v>
      </c>
      <c r="AX185" s="12" t="s">
        <v>81</v>
      </c>
      <c r="AY185" s="195" t="s">
        <v>149</v>
      </c>
    </row>
    <row r="186" s="1" customFormat="1" ht="36" customHeight="1">
      <c r="B186" s="177"/>
      <c r="C186" s="178" t="s">
        <v>268</v>
      </c>
      <c r="D186" s="178" t="s">
        <v>151</v>
      </c>
      <c r="E186" s="179" t="s">
        <v>235</v>
      </c>
      <c r="F186" s="180" t="s">
        <v>236</v>
      </c>
      <c r="G186" s="181" t="s">
        <v>226</v>
      </c>
      <c r="H186" s="182">
        <v>65.799999999999997</v>
      </c>
      <c r="I186" s="183"/>
      <c r="J186" s="184">
        <f>ROUND(I186*H186,2)</f>
        <v>0</v>
      </c>
      <c r="K186" s="180" t="s">
        <v>531</v>
      </c>
      <c r="L186" s="37"/>
      <c r="M186" s="185" t="s">
        <v>1</v>
      </c>
      <c r="N186" s="186" t="s">
        <v>38</v>
      </c>
      <c r="O186" s="73"/>
      <c r="P186" s="187">
        <f>O186*H186</f>
        <v>0</v>
      </c>
      <c r="Q186" s="187">
        <v>0</v>
      </c>
      <c r="R186" s="187">
        <f>Q186*H186</f>
        <v>0</v>
      </c>
      <c r="S186" s="187">
        <v>0</v>
      </c>
      <c r="T186" s="188">
        <f>S186*H186</f>
        <v>0</v>
      </c>
      <c r="AR186" s="189" t="s">
        <v>156</v>
      </c>
      <c r="AT186" s="189" t="s">
        <v>151</v>
      </c>
      <c r="AU186" s="189" t="s">
        <v>83</v>
      </c>
      <c r="AY186" s="18" t="s">
        <v>149</v>
      </c>
      <c r="BE186" s="190">
        <f>IF(N186="základní",J186,0)</f>
        <v>0</v>
      </c>
      <c r="BF186" s="190">
        <f>IF(N186="snížená",J186,0)</f>
        <v>0</v>
      </c>
      <c r="BG186" s="190">
        <f>IF(N186="zákl. přenesená",J186,0)</f>
        <v>0</v>
      </c>
      <c r="BH186" s="190">
        <f>IF(N186="sníž. přenesená",J186,0)</f>
        <v>0</v>
      </c>
      <c r="BI186" s="190">
        <f>IF(N186="nulová",J186,0)</f>
        <v>0</v>
      </c>
      <c r="BJ186" s="18" t="s">
        <v>81</v>
      </c>
      <c r="BK186" s="190">
        <f>ROUND(I186*H186,2)</f>
        <v>0</v>
      </c>
      <c r="BL186" s="18" t="s">
        <v>156</v>
      </c>
      <c r="BM186" s="189" t="s">
        <v>1281</v>
      </c>
    </row>
    <row r="187" s="12" customFormat="1">
      <c r="B187" s="194"/>
      <c r="D187" s="191" t="s">
        <v>160</v>
      </c>
      <c r="E187" s="195" t="s">
        <v>1</v>
      </c>
      <c r="F187" s="196" t="s">
        <v>1282</v>
      </c>
      <c r="H187" s="197">
        <v>65.799999999999997</v>
      </c>
      <c r="I187" s="198"/>
      <c r="L187" s="194"/>
      <c r="M187" s="199"/>
      <c r="N187" s="200"/>
      <c r="O187" s="200"/>
      <c r="P187" s="200"/>
      <c r="Q187" s="200"/>
      <c r="R187" s="200"/>
      <c r="S187" s="200"/>
      <c r="T187" s="201"/>
      <c r="AT187" s="195" t="s">
        <v>160</v>
      </c>
      <c r="AU187" s="195" t="s">
        <v>83</v>
      </c>
      <c r="AV187" s="12" t="s">
        <v>83</v>
      </c>
      <c r="AW187" s="12" t="s">
        <v>30</v>
      </c>
      <c r="AX187" s="12" t="s">
        <v>81</v>
      </c>
      <c r="AY187" s="195" t="s">
        <v>149</v>
      </c>
    </row>
    <row r="188" s="1" customFormat="1" ht="36" customHeight="1">
      <c r="B188" s="177"/>
      <c r="C188" s="178" t="s">
        <v>7</v>
      </c>
      <c r="D188" s="178" t="s">
        <v>151</v>
      </c>
      <c r="E188" s="179" t="s">
        <v>645</v>
      </c>
      <c r="F188" s="180" t="s">
        <v>646</v>
      </c>
      <c r="G188" s="181" t="s">
        <v>174</v>
      </c>
      <c r="H188" s="182">
        <v>75.099999999999994</v>
      </c>
      <c r="I188" s="183"/>
      <c r="J188" s="184">
        <f>ROUND(I188*H188,2)</f>
        <v>0</v>
      </c>
      <c r="K188" s="180" t="s">
        <v>531</v>
      </c>
      <c r="L188" s="37"/>
      <c r="M188" s="185" t="s">
        <v>1</v>
      </c>
      <c r="N188" s="186" t="s">
        <v>38</v>
      </c>
      <c r="O188" s="73"/>
      <c r="P188" s="187">
        <f>O188*H188</f>
        <v>0</v>
      </c>
      <c r="Q188" s="187">
        <v>0</v>
      </c>
      <c r="R188" s="187">
        <f>Q188*H188</f>
        <v>0</v>
      </c>
      <c r="S188" s="187">
        <v>0</v>
      </c>
      <c r="T188" s="188">
        <f>S188*H188</f>
        <v>0</v>
      </c>
      <c r="AR188" s="189" t="s">
        <v>156</v>
      </c>
      <c r="AT188" s="189" t="s">
        <v>151</v>
      </c>
      <c r="AU188" s="189" t="s">
        <v>83</v>
      </c>
      <c r="AY188" s="18" t="s">
        <v>149</v>
      </c>
      <c r="BE188" s="190">
        <f>IF(N188="základní",J188,0)</f>
        <v>0</v>
      </c>
      <c r="BF188" s="190">
        <f>IF(N188="snížená",J188,0)</f>
        <v>0</v>
      </c>
      <c r="BG188" s="190">
        <f>IF(N188="zákl. přenesená",J188,0)</f>
        <v>0</v>
      </c>
      <c r="BH188" s="190">
        <f>IF(N188="sníž. přenesená",J188,0)</f>
        <v>0</v>
      </c>
      <c r="BI188" s="190">
        <f>IF(N188="nulová",J188,0)</f>
        <v>0</v>
      </c>
      <c r="BJ188" s="18" t="s">
        <v>81</v>
      </c>
      <c r="BK188" s="190">
        <f>ROUND(I188*H188,2)</f>
        <v>0</v>
      </c>
      <c r="BL188" s="18" t="s">
        <v>156</v>
      </c>
      <c r="BM188" s="189" t="s">
        <v>1283</v>
      </c>
    </row>
    <row r="189" s="12" customFormat="1">
      <c r="B189" s="194"/>
      <c r="D189" s="191" t="s">
        <v>160</v>
      </c>
      <c r="E189" s="195" t="s">
        <v>1</v>
      </c>
      <c r="F189" s="196" t="s">
        <v>1284</v>
      </c>
      <c r="H189" s="197">
        <v>108</v>
      </c>
      <c r="I189" s="198"/>
      <c r="L189" s="194"/>
      <c r="M189" s="199"/>
      <c r="N189" s="200"/>
      <c r="O189" s="200"/>
      <c r="P189" s="200"/>
      <c r="Q189" s="200"/>
      <c r="R189" s="200"/>
      <c r="S189" s="200"/>
      <c r="T189" s="201"/>
      <c r="AT189" s="195" t="s">
        <v>160</v>
      </c>
      <c r="AU189" s="195" t="s">
        <v>83</v>
      </c>
      <c r="AV189" s="12" t="s">
        <v>83</v>
      </c>
      <c r="AW189" s="12" t="s">
        <v>30</v>
      </c>
      <c r="AX189" s="12" t="s">
        <v>73</v>
      </c>
      <c r="AY189" s="195" t="s">
        <v>149</v>
      </c>
    </row>
    <row r="190" s="12" customFormat="1">
      <c r="B190" s="194"/>
      <c r="D190" s="191" t="s">
        <v>160</v>
      </c>
      <c r="E190" s="195" t="s">
        <v>1</v>
      </c>
      <c r="F190" s="196" t="s">
        <v>1285</v>
      </c>
      <c r="H190" s="197">
        <v>-18.800000000000001</v>
      </c>
      <c r="I190" s="198"/>
      <c r="L190" s="194"/>
      <c r="M190" s="199"/>
      <c r="N190" s="200"/>
      <c r="O190" s="200"/>
      <c r="P190" s="200"/>
      <c r="Q190" s="200"/>
      <c r="R190" s="200"/>
      <c r="S190" s="200"/>
      <c r="T190" s="201"/>
      <c r="AT190" s="195" t="s">
        <v>160</v>
      </c>
      <c r="AU190" s="195" t="s">
        <v>83</v>
      </c>
      <c r="AV190" s="12" t="s">
        <v>83</v>
      </c>
      <c r="AW190" s="12" t="s">
        <v>30</v>
      </c>
      <c r="AX190" s="12" t="s">
        <v>73</v>
      </c>
      <c r="AY190" s="195" t="s">
        <v>149</v>
      </c>
    </row>
    <row r="191" s="12" customFormat="1">
      <c r="B191" s="194"/>
      <c r="D191" s="191" t="s">
        <v>160</v>
      </c>
      <c r="E191" s="195" t="s">
        <v>1</v>
      </c>
      <c r="F191" s="196" t="s">
        <v>1286</v>
      </c>
      <c r="H191" s="197">
        <v>-3.5</v>
      </c>
      <c r="I191" s="198"/>
      <c r="L191" s="194"/>
      <c r="M191" s="199"/>
      <c r="N191" s="200"/>
      <c r="O191" s="200"/>
      <c r="P191" s="200"/>
      <c r="Q191" s="200"/>
      <c r="R191" s="200"/>
      <c r="S191" s="200"/>
      <c r="T191" s="201"/>
      <c r="AT191" s="195" t="s">
        <v>160</v>
      </c>
      <c r="AU191" s="195" t="s">
        <v>83</v>
      </c>
      <c r="AV191" s="12" t="s">
        <v>83</v>
      </c>
      <c r="AW191" s="12" t="s">
        <v>30</v>
      </c>
      <c r="AX191" s="12" t="s">
        <v>73</v>
      </c>
      <c r="AY191" s="195" t="s">
        <v>149</v>
      </c>
    </row>
    <row r="192" s="12" customFormat="1">
      <c r="B192" s="194"/>
      <c r="D192" s="191" t="s">
        <v>160</v>
      </c>
      <c r="E192" s="195" t="s">
        <v>1</v>
      </c>
      <c r="F192" s="196" t="s">
        <v>1287</v>
      </c>
      <c r="H192" s="197">
        <v>-7.774</v>
      </c>
      <c r="I192" s="198"/>
      <c r="L192" s="194"/>
      <c r="M192" s="199"/>
      <c r="N192" s="200"/>
      <c r="O192" s="200"/>
      <c r="P192" s="200"/>
      <c r="Q192" s="200"/>
      <c r="R192" s="200"/>
      <c r="S192" s="200"/>
      <c r="T192" s="201"/>
      <c r="AT192" s="195" t="s">
        <v>160</v>
      </c>
      <c r="AU192" s="195" t="s">
        <v>83</v>
      </c>
      <c r="AV192" s="12" t="s">
        <v>83</v>
      </c>
      <c r="AW192" s="12" t="s">
        <v>30</v>
      </c>
      <c r="AX192" s="12" t="s">
        <v>73</v>
      </c>
      <c r="AY192" s="195" t="s">
        <v>149</v>
      </c>
    </row>
    <row r="193" s="12" customFormat="1">
      <c r="B193" s="194"/>
      <c r="D193" s="191" t="s">
        <v>160</v>
      </c>
      <c r="E193" s="195" t="s">
        <v>1</v>
      </c>
      <c r="F193" s="196" t="s">
        <v>1288</v>
      </c>
      <c r="H193" s="197">
        <v>-2.7810000000000001</v>
      </c>
      <c r="I193" s="198"/>
      <c r="L193" s="194"/>
      <c r="M193" s="199"/>
      <c r="N193" s="200"/>
      <c r="O193" s="200"/>
      <c r="P193" s="200"/>
      <c r="Q193" s="200"/>
      <c r="R193" s="200"/>
      <c r="S193" s="200"/>
      <c r="T193" s="201"/>
      <c r="AT193" s="195" t="s">
        <v>160</v>
      </c>
      <c r="AU193" s="195" t="s">
        <v>83</v>
      </c>
      <c r="AV193" s="12" t="s">
        <v>83</v>
      </c>
      <c r="AW193" s="12" t="s">
        <v>30</v>
      </c>
      <c r="AX193" s="12" t="s">
        <v>73</v>
      </c>
      <c r="AY193" s="195" t="s">
        <v>149</v>
      </c>
    </row>
    <row r="194" s="13" customFormat="1">
      <c r="B194" s="202"/>
      <c r="D194" s="191" t="s">
        <v>160</v>
      </c>
      <c r="E194" s="203" t="s">
        <v>1</v>
      </c>
      <c r="F194" s="204" t="s">
        <v>187</v>
      </c>
      <c r="H194" s="205">
        <v>75.144999999999996</v>
      </c>
      <c r="I194" s="206"/>
      <c r="L194" s="202"/>
      <c r="M194" s="207"/>
      <c r="N194" s="208"/>
      <c r="O194" s="208"/>
      <c r="P194" s="208"/>
      <c r="Q194" s="208"/>
      <c r="R194" s="208"/>
      <c r="S194" s="208"/>
      <c r="T194" s="209"/>
      <c r="AT194" s="203" t="s">
        <v>160</v>
      </c>
      <c r="AU194" s="203" t="s">
        <v>83</v>
      </c>
      <c r="AV194" s="13" t="s">
        <v>156</v>
      </c>
      <c r="AW194" s="13" t="s">
        <v>30</v>
      </c>
      <c r="AX194" s="13" t="s">
        <v>73</v>
      </c>
      <c r="AY194" s="203" t="s">
        <v>149</v>
      </c>
    </row>
    <row r="195" s="12" customFormat="1">
      <c r="B195" s="194"/>
      <c r="D195" s="191" t="s">
        <v>160</v>
      </c>
      <c r="E195" s="195" t="s">
        <v>1</v>
      </c>
      <c r="F195" s="196" t="s">
        <v>1289</v>
      </c>
      <c r="H195" s="197">
        <v>75.099999999999994</v>
      </c>
      <c r="I195" s="198"/>
      <c r="L195" s="194"/>
      <c r="M195" s="199"/>
      <c r="N195" s="200"/>
      <c r="O195" s="200"/>
      <c r="P195" s="200"/>
      <c r="Q195" s="200"/>
      <c r="R195" s="200"/>
      <c r="S195" s="200"/>
      <c r="T195" s="201"/>
      <c r="AT195" s="195" t="s">
        <v>160</v>
      </c>
      <c r="AU195" s="195" t="s">
        <v>83</v>
      </c>
      <c r="AV195" s="12" t="s">
        <v>83</v>
      </c>
      <c r="AW195" s="12" t="s">
        <v>30</v>
      </c>
      <c r="AX195" s="12" t="s">
        <v>81</v>
      </c>
      <c r="AY195" s="195" t="s">
        <v>149</v>
      </c>
    </row>
    <row r="196" s="1" customFormat="1" ht="60" customHeight="1">
      <c r="B196" s="177"/>
      <c r="C196" s="178" t="s">
        <v>278</v>
      </c>
      <c r="D196" s="178" t="s">
        <v>151</v>
      </c>
      <c r="E196" s="179" t="s">
        <v>654</v>
      </c>
      <c r="F196" s="180" t="s">
        <v>655</v>
      </c>
      <c r="G196" s="181" t="s">
        <v>174</v>
      </c>
      <c r="H196" s="182">
        <v>18.800000000000001</v>
      </c>
      <c r="I196" s="183"/>
      <c r="J196" s="184">
        <f>ROUND(I196*H196,2)</f>
        <v>0</v>
      </c>
      <c r="K196" s="180" t="s">
        <v>531</v>
      </c>
      <c r="L196" s="37"/>
      <c r="M196" s="185" t="s">
        <v>1</v>
      </c>
      <c r="N196" s="186" t="s">
        <v>38</v>
      </c>
      <c r="O196" s="73"/>
      <c r="P196" s="187">
        <f>O196*H196</f>
        <v>0</v>
      </c>
      <c r="Q196" s="187">
        <v>0</v>
      </c>
      <c r="R196" s="187">
        <f>Q196*H196</f>
        <v>0</v>
      </c>
      <c r="S196" s="187">
        <v>0</v>
      </c>
      <c r="T196" s="188">
        <f>S196*H196</f>
        <v>0</v>
      </c>
      <c r="AR196" s="189" t="s">
        <v>156</v>
      </c>
      <c r="AT196" s="189" t="s">
        <v>151</v>
      </c>
      <c r="AU196" s="189" t="s">
        <v>83</v>
      </c>
      <c r="AY196" s="18" t="s">
        <v>149</v>
      </c>
      <c r="BE196" s="190">
        <f>IF(N196="základní",J196,0)</f>
        <v>0</v>
      </c>
      <c r="BF196" s="190">
        <f>IF(N196="snížená",J196,0)</f>
        <v>0</v>
      </c>
      <c r="BG196" s="190">
        <f>IF(N196="zákl. přenesená",J196,0)</f>
        <v>0</v>
      </c>
      <c r="BH196" s="190">
        <f>IF(N196="sníž. přenesená",J196,0)</f>
        <v>0</v>
      </c>
      <c r="BI196" s="190">
        <f>IF(N196="nulová",J196,0)</f>
        <v>0</v>
      </c>
      <c r="BJ196" s="18" t="s">
        <v>81</v>
      </c>
      <c r="BK196" s="190">
        <f>ROUND(I196*H196,2)</f>
        <v>0</v>
      </c>
      <c r="BL196" s="18" t="s">
        <v>156</v>
      </c>
      <c r="BM196" s="189" t="s">
        <v>1290</v>
      </c>
    </row>
    <row r="197" s="14" customFormat="1">
      <c r="B197" s="224"/>
      <c r="D197" s="191" t="s">
        <v>160</v>
      </c>
      <c r="E197" s="225" t="s">
        <v>1</v>
      </c>
      <c r="F197" s="226" t="s">
        <v>1291</v>
      </c>
      <c r="H197" s="225" t="s">
        <v>1</v>
      </c>
      <c r="I197" s="227"/>
      <c r="L197" s="224"/>
      <c r="M197" s="228"/>
      <c r="N197" s="229"/>
      <c r="O197" s="229"/>
      <c r="P197" s="229"/>
      <c r="Q197" s="229"/>
      <c r="R197" s="229"/>
      <c r="S197" s="229"/>
      <c r="T197" s="230"/>
      <c r="AT197" s="225" t="s">
        <v>160</v>
      </c>
      <c r="AU197" s="225" t="s">
        <v>83</v>
      </c>
      <c r="AV197" s="14" t="s">
        <v>81</v>
      </c>
      <c r="AW197" s="14" t="s">
        <v>30</v>
      </c>
      <c r="AX197" s="14" t="s">
        <v>73</v>
      </c>
      <c r="AY197" s="225" t="s">
        <v>149</v>
      </c>
    </row>
    <row r="198" s="12" customFormat="1">
      <c r="B198" s="194"/>
      <c r="D198" s="191" t="s">
        <v>160</v>
      </c>
      <c r="E198" s="195" t="s">
        <v>1</v>
      </c>
      <c r="F198" s="196" t="s">
        <v>1292</v>
      </c>
      <c r="H198" s="197">
        <v>18.795999999999999</v>
      </c>
      <c r="I198" s="198"/>
      <c r="L198" s="194"/>
      <c r="M198" s="199"/>
      <c r="N198" s="200"/>
      <c r="O198" s="200"/>
      <c r="P198" s="200"/>
      <c r="Q198" s="200"/>
      <c r="R198" s="200"/>
      <c r="S198" s="200"/>
      <c r="T198" s="201"/>
      <c r="AT198" s="195" t="s">
        <v>160</v>
      </c>
      <c r="AU198" s="195" t="s">
        <v>83</v>
      </c>
      <c r="AV198" s="12" t="s">
        <v>83</v>
      </c>
      <c r="AW198" s="12" t="s">
        <v>30</v>
      </c>
      <c r="AX198" s="12" t="s">
        <v>73</v>
      </c>
      <c r="AY198" s="195" t="s">
        <v>149</v>
      </c>
    </row>
    <row r="199" s="13" customFormat="1">
      <c r="B199" s="202"/>
      <c r="D199" s="191" t="s">
        <v>160</v>
      </c>
      <c r="E199" s="203" t="s">
        <v>1</v>
      </c>
      <c r="F199" s="204" t="s">
        <v>187</v>
      </c>
      <c r="H199" s="205">
        <v>18.795999999999999</v>
      </c>
      <c r="I199" s="206"/>
      <c r="L199" s="202"/>
      <c r="M199" s="207"/>
      <c r="N199" s="208"/>
      <c r="O199" s="208"/>
      <c r="P199" s="208"/>
      <c r="Q199" s="208"/>
      <c r="R199" s="208"/>
      <c r="S199" s="208"/>
      <c r="T199" s="209"/>
      <c r="AT199" s="203" t="s">
        <v>160</v>
      </c>
      <c r="AU199" s="203" t="s">
        <v>83</v>
      </c>
      <c r="AV199" s="13" t="s">
        <v>156</v>
      </c>
      <c r="AW199" s="13" t="s">
        <v>30</v>
      </c>
      <c r="AX199" s="13" t="s">
        <v>73</v>
      </c>
      <c r="AY199" s="203" t="s">
        <v>149</v>
      </c>
    </row>
    <row r="200" s="12" customFormat="1">
      <c r="B200" s="194"/>
      <c r="D200" s="191" t="s">
        <v>160</v>
      </c>
      <c r="E200" s="195" t="s">
        <v>1</v>
      </c>
      <c r="F200" s="196" t="s">
        <v>1293</v>
      </c>
      <c r="H200" s="197">
        <v>18.800000000000001</v>
      </c>
      <c r="I200" s="198"/>
      <c r="L200" s="194"/>
      <c r="M200" s="199"/>
      <c r="N200" s="200"/>
      <c r="O200" s="200"/>
      <c r="P200" s="200"/>
      <c r="Q200" s="200"/>
      <c r="R200" s="200"/>
      <c r="S200" s="200"/>
      <c r="T200" s="201"/>
      <c r="AT200" s="195" t="s">
        <v>160</v>
      </c>
      <c r="AU200" s="195" t="s">
        <v>83</v>
      </c>
      <c r="AV200" s="12" t="s">
        <v>83</v>
      </c>
      <c r="AW200" s="12" t="s">
        <v>30</v>
      </c>
      <c r="AX200" s="12" t="s">
        <v>81</v>
      </c>
      <c r="AY200" s="195" t="s">
        <v>149</v>
      </c>
    </row>
    <row r="201" s="1" customFormat="1" ht="16.5" customHeight="1">
      <c r="B201" s="177"/>
      <c r="C201" s="211" t="s">
        <v>286</v>
      </c>
      <c r="D201" s="211" t="s">
        <v>223</v>
      </c>
      <c r="E201" s="212" t="s">
        <v>662</v>
      </c>
      <c r="F201" s="213" t="s">
        <v>663</v>
      </c>
      <c r="G201" s="214" t="s">
        <v>226</v>
      </c>
      <c r="H201" s="215">
        <v>37.600000000000001</v>
      </c>
      <c r="I201" s="216"/>
      <c r="J201" s="217">
        <f>ROUND(I201*H201,2)</f>
        <v>0</v>
      </c>
      <c r="K201" s="213" t="s">
        <v>531</v>
      </c>
      <c r="L201" s="218"/>
      <c r="M201" s="219" t="s">
        <v>1</v>
      </c>
      <c r="N201" s="220" t="s">
        <v>38</v>
      </c>
      <c r="O201" s="73"/>
      <c r="P201" s="187">
        <f>O201*H201</f>
        <v>0</v>
      </c>
      <c r="Q201" s="187">
        <v>1</v>
      </c>
      <c r="R201" s="187">
        <f>Q201*H201</f>
        <v>37.600000000000001</v>
      </c>
      <c r="S201" s="187">
        <v>0</v>
      </c>
      <c r="T201" s="188">
        <f>S201*H201</f>
        <v>0</v>
      </c>
      <c r="AR201" s="189" t="s">
        <v>199</v>
      </c>
      <c r="AT201" s="189" t="s">
        <v>223</v>
      </c>
      <c r="AU201" s="189" t="s">
        <v>83</v>
      </c>
      <c r="AY201" s="18" t="s">
        <v>149</v>
      </c>
      <c r="BE201" s="190">
        <f>IF(N201="základní",J201,0)</f>
        <v>0</v>
      </c>
      <c r="BF201" s="190">
        <f>IF(N201="snížená",J201,0)</f>
        <v>0</v>
      </c>
      <c r="BG201" s="190">
        <f>IF(N201="zákl. přenesená",J201,0)</f>
        <v>0</v>
      </c>
      <c r="BH201" s="190">
        <f>IF(N201="sníž. přenesená",J201,0)</f>
        <v>0</v>
      </c>
      <c r="BI201" s="190">
        <f>IF(N201="nulová",J201,0)</f>
        <v>0</v>
      </c>
      <c r="BJ201" s="18" t="s">
        <v>81</v>
      </c>
      <c r="BK201" s="190">
        <f>ROUND(I201*H201,2)</f>
        <v>0</v>
      </c>
      <c r="BL201" s="18" t="s">
        <v>156</v>
      </c>
      <c r="BM201" s="189" t="s">
        <v>1294</v>
      </c>
    </row>
    <row r="202" s="12" customFormat="1">
      <c r="B202" s="194"/>
      <c r="D202" s="191" t="s">
        <v>160</v>
      </c>
      <c r="E202" s="195" t="s">
        <v>1</v>
      </c>
      <c r="F202" s="196" t="s">
        <v>1295</v>
      </c>
      <c r="H202" s="197">
        <v>37.600000000000001</v>
      </c>
      <c r="I202" s="198"/>
      <c r="L202" s="194"/>
      <c r="M202" s="199"/>
      <c r="N202" s="200"/>
      <c r="O202" s="200"/>
      <c r="P202" s="200"/>
      <c r="Q202" s="200"/>
      <c r="R202" s="200"/>
      <c r="S202" s="200"/>
      <c r="T202" s="201"/>
      <c r="AT202" s="195" t="s">
        <v>160</v>
      </c>
      <c r="AU202" s="195" t="s">
        <v>83</v>
      </c>
      <c r="AV202" s="12" t="s">
        <v>83</v>
      </c>
      <c r="AW202" s="12" t="s">
        <v>30</v>
      </c>
      <c r="AX202" s="12" t="s">
        <v>81</v>
      </c>
      <c r="AY202" s="195" t="s">
        <v>149</v>
      </c>
    </row>
    <row r="203" s="1" customFormat="1" ht="24" customHeight="1">
      <c r="B203" s="177"/>
      <c r="C203" s="178" t="s">
        <v>293</v>
      </c>
      <c r="D203" s="178" t="s">
        <v>151</v>
      </c>
      <c r="E203" s="179" t="s">
        <v>262</v>
      </c>
      <c r="F203" s="180" t="s">
        <v>263</v>
      </c>
      <c r="G203" s="181" t="s">
        <v>154</v>
      </c>
      <c r="H203" s="182">
        <v>33.715000000000003</v>
      </c>
      <c r="I203" s="183"/>
      <c r="J203" s="184">
        <f>ROUND(I203*H203,2)</f>
        <v>0</v>
      </c>
      <c r="K203" s="180" t="s">
        <v>531</v>
      </c>
      <c r="L203" s="37"/>
      <c r="M203" s="185" t="s">
        <v>1</v>
      </c>
      <c r="N203" s="186" t="s">
        <v>38</v>
      </c>
      <c r="O203" s="73"/>
      <c r="P203" s="187">
        <f>O203*H203</f>
        <v>0</v>
      </c>
      <c r="Q203" s="187">
        <v>0</v>
      </c>
      <c r="R203" s="187">
        <f>Q203*H203</f>
        <v>0</v>
      </c>
      <c r="S203" s="187">
        <v>0</v>
      </c>
      <c r="T203" s="188">
        <f>S203*H203</f>
        <v>0</v>
      </c>
      <c r="AR203" s="189" t="s">
        <v>156</v>
      </c>
      <c r="AT203" s="189" t="s">
        <v>151</v>
      </c>
      <c r="AU203" s="189" t="s">
        <v>83</v>
      </c>
      <c r="AY203" s="18" t="s">
        <v>149</v>
      </c>
      <c r="BE203" s="190">
        <f>IF(N203="základní",J203,0)</f>
        <v>0</v>
      </c>
      <c r="BF203" s="190">
        <f>IF(N203="snížená",J203,0)</f>
        <v>0</v>
      </c>
      <c r="BG203" s="190">
        <f>IF(N203="zákl. přenesená",J203,0)</f>
        <v>0</v>
      </c>
      <c r="BH203" s="190">
        <f>IF(N203="sníž. přenesená",J203,0)</f>
        <v>0</v>
      </c>
      <c r="BI203" s="190">
        <f>IF(N203="nulová",J203,0)</f>
        <v>0</v>
      </c>
      <c r="BJ203" s="18" t="s">
        <v>81</v>
      </c>
      <c r="BK203" s="190">
        <f>ROUND(I203*H203,2)</f>
        <v>0</v>
      </c>
      <c r="BL203" s="18" t="s">
        <v>156</v>
      </c>
      <c r="BM203" s="189" t="s">
        <v>1296</v>
      </c>
    </row>
    <row r="204" s="12" customFormat="1">
      <c r="B204" s="194"/>
      <c r="D204" s="191" t="s">
        <v>160</v>
      </c>
      <c r="E204" s="195" t="s">
        <v>1</v>
      </c>
      <c r="F204" s="196" t="s">
        <v>1297</v>
      </c>
      <c r="H204" s="197">
        <v>33.715000000000003</v>
      </c>
      <c r="I204" s="198"/>
      <c r="L204" s="194"/>
      <c r="M204" s="199"/>
      <c r="N204" s="200"/>
      <c r="O204" s="200"/>
      <c r="P204" s="200"/>
      <c r="Q204" s="200"/>
      <c r="R204" s="200"/>
      <c r="S204" s="200"/>
      <c r="T204" s="201"/>
      <c r="AT204" s="195" t="s">
        <v>160</v>
      </c>
      <c r="AU204" s="195" t="s">
        <v>83</v>
      </c>
      <c r="AV204" s="12" t="s">
        <v>83</v>
      </c>
      <c r="AW204" s="12" t="s">
        <v>30</v>
      </c>
      <c r="AX204" s="12" t="s">
        <v>81</v>
      </c>
      <c r="AY204" s="195" t="s">
        <v>149</v>
      </c>
    </row>
    <row r="205" s="11" customFormat="1" ht="22.8" customHeight="1">
      <c r="B205" s="164"/>
      <c r="D205" s="165" t="s">
        <v>72</v>
      </c>
      <c r="E205" s="175" t="s">
        <v>167</v>
      </c>
      <c r="F205" s="175" t="s">
        <v>668</v>
      </c>
      <c r="I205" s="167"/>
      <c r="J205" s="176">
        <f>BK205</f>
        <v>0</v>
      </c>
      <c r="L205" s="164"/>
      <c r="M205" s="169"/>
      <c r="N205" s="170"/>
      <c r="O205" s="170"/>
      <c r="P205" s="171">
        <f>SUM(P206:P207)</f>
        <v>0</v>
      </c>
      <c r="Q205" s="170"/>
      <c r="R205" s="171">
        <f>SUM(R206:R207)</f>
        <v>0</v>
      </c>
      <c r="S205" s="170"/>
      <c r="T205" s="172">
        <f>SUM(T206:T207)</f>
        <v>2.3999999999999999</v>
      </c>
      <c r="AR205" s="165" t="s">
        <v>81</v>
      </c>
      <c r="AT205" s="173" t="s">
        <v>72</v>
      </c>
      <c r="AU205" s="173" t="s">
        <v>81</v>
      </c>
      <c r="AY205" s="165" t="s">
        <v>149</v>
      </c>
      <c r="BK205" s="174">
        <f>SUM(BK206:BK207)</f>
        <v>0</v>
      </c>
    </row>
    <row r="206" s="1" customFormat="1" ht="36" customHeight="1">
      <c r="B206" s="177"/>
      <c r="C206" s="178" t="s">
        <v>297</v>
      </c>
      <c r="D206" s="178" t="s">
        <v>151</v>
      </c>
      <c r="E206" s="179" t="s">
        <v>669</v>
      </c>
      <c r="F206" s="180" t="s">
        <v>670</v>
      </c>
      <c r="G206" s="181" t="s">
        <v>334</v>
      </c>
      <c r="H206" s="182">
        <v>1</v>
      </c>
      <c r="I206" s="183"/>
      <c r="J206" s="184">
        <f>ROUND(I206*H206,2)</f>
        <v>0</v>
      </c>
      <c r="K206" s="180" t="s">
        <v>1</v>
      </c>
      <c r="L206" s="37"/>
      <c r="M206" s="185" t="s">
        <v>1</v>
      </c>
      <c r="N206" s="186" t="s">
        <v>38</v>
      </c>
      <c r="O206" s="73"/>
      <c r="P206" s="187">
        <f>O206*H206</f>
        <v>0</v>
      </c>
      <c r="Q206" s="187">
        <v>0</v>
      </c>
      <c r="R206" s="187">
        <f>Q206*H206</f>
        <v>0</v>
      </c>
      <c r="S206" s="187">
        <v>2.3999999999999999</v>
      </c>
      <c r="T206" s="188">
        <f>S206*H206</f>
        <v>2.3999999999999999</v>
      </c>
      <c r="AR206" s="189" t="s">
        <v>156</v>
      </c>
      <c r="AT206" s="189" t="s">
        <v>151</v>
      </c>
      <c r="AU206" s="189" t="s">
        <v>83</v>
      </c>
      <c r="AY206" s="18" t="s">
        <v>149</v>
      </c>
      <c r="BE206" s="190">
        <f>IF(N206="základní",J206,0)</f>
        <v>0</v>
      </c>
      <c r="BF206" s="190">
        <f>IF(N206="snížená",J206,0)</f>
        <v>0</v>
      </c>
      <c r="BG206" s="190">
        <f>IF(N206="zákl. přenesená",J206,0)</f>
        <v>0</v>
      </c>
      <c r="BH206" s="190">
        <f>IF(N206="sníž. přenesená",J206,0)</f>
        <v>0</v>
      </c>
      <c r="BI206" s="190">
        <f>IF(N206="nulová",J206,0)</f>
        <v>0</v>
      </c>
      <c r="BJ206" s="18" t="s">
        <v>81</v>
      </c>
      <c r="BK206" s="190">
        <f>ROUND(I206*H206,2)</f>
        <v>0</v>
      </c>
      <c r="BL206" s="18" t="s">
        <v>156</v>
      </c>
      <c r="BM206" s="189" t="s">
        <v>1298</v>
      </c>
    </row>
    <row r="207" s="12" customFormat="1">
      <c r="B207" s="194"/>
      <c r="D207" s="191" t="s">
        <v>160</v>
      </c>
      <c r="E207" s="195" t="s">
        <v>1</v>
      </c>
      <c r="F207" s="196" t="s">
        <v>672</v>
      </c>
      <c r="H207" s="197">
        <v>1</v>
      </c>
      <c r="I207" s="198"/>
      <c r="L207" s="194"/>
      <c r="M207" s="199"/>
      <c r="N207" s="200"/>
      <c r="O207" s="200"/>
      <c r="P207" s="200"/>
      <c r="Q207" s="200"/>
      <c r="R207" s="200"/>
      <c r="S207" s="200"/>
      <c r="T207" s="201"/>
      <c r="AT207" s="195" t="s">
        <v>160</v>
      </c>
      <c r="AU207" s="195" t="s">
        <v>83</v>
      </c>
      <c r="AV207" s="12" t="s">
        <v>83</v>
      </c>
      <c r="AW207" s="12" t="s">
        <v>30</v>
      </c>
      <c r="AX207" s="12" t="s">
        <v>81</v>
      </c>
      <c r="AY207" s="195" t="s">
        <v>149</v>
      </c>
    </row>
    <row r="208" s="11" customFormat="1" ht="22.8" customHeight="1">
      <c r="B208" s="164"/>
      <c r="D208" s="165" t="s">
        <v>72</v>
      </c>
      <c r="E208" s="175" t="s">
        <v>156</v>
      </c>
      <c r="F208" s="175" t="s">
        <v>285</v>
      </c>
      <c r="I208" s="167"/>
      <c r="J208" s="176">
        <f>BK208</f>
        <v>0</v>
      </c>
      <c r="L208" s="164"/>
      <c r="M208" s="169"/>
      <c r="N208" s="170"/>
      <c r="O208" s="170"/>
      <c r="P208" s="171">
        <f>SUM(P209:P220)</f>
        <v>0</v>
      </c>
      <c r="Q208" s="170"/>
      <c r="R208" s="171">
        <f>SUM(R209:R220)</f>
        <v>0.2424</v>
      </c>
      <c r="S208" s="170"/>
      <c r="T208" s="172">
        <f>SUM(T209:T220)</f>
        <v>0</v>
      </c>
      <c r="AR208" s="165" t="s">
        <v>81</v>
      </c>
      <c r="AT208" s="173" t="s">
        <v>72</v>
      </c>
      <c r="AU208" s="173" t="s">
        <v>81</v>
      </c>
      <c r="AY208" s="165" t="s">
        <v>149</v>
      </c>
      <c r="BK208" s="174">
        <f>SUM(BK209:BK220)</f>
        <v>0</v>
      </c>
    </row>
    <row r="209" s="1" customFormat="1" ht="24" customHeight="1">
      <c r="B209" s="177"/>
      <c r="C209" s="178" t="s">
        <v>302</v>
      </c>
      <c r="D209" s="178" t="s">
        <v>151</v>
      </c>
      <c r="E209" s="179" t="s">
        <v>673</v>
      </c>
      <c r="F209" s="180" t="s">
        <v>674</v>
      </c>
      <c r="G209" s="181" t="s">
        <v>174</v>
      </c>
      <c r="H209" s="182">
        <v>3.5</v>
      </c>
      <c r="I209" s="183"/>
      <c r="J209" s="184">
        <f>ROUND(I209*H209,2)</f>
        <v>0</v>
      </c>
      <c r="K209" s="180" t="s">
        <v>531</v>
      </c>
      <c r="L209" s="37"/>
      <c r="M209" s="185" t="s">
        <v>1</v>
      </c>
      <c r="N209" s="186" t="s">
        <v>38</v>
      </c>
      <c r="O209" s="73"/>
      <c r="P209" s="187">
        <f>O209*H209</f>
        <v>0</v>
      </c>
      <c r="Q209" s="187">
        <v>0</v>
      </c>
      <c r="R209" s="187">
        <f>Q209*H209</f>
        <v>0</v>
      </c>
      <c r="S209" s="187">
        <v>0</v>
      </c>
      <c r="T209" s="188">
        <f>S209*H209</f>
        <v>0</v>
      </c>
      <c r="AR209" s="189" t="s">
        <v>156</v>
      </c>
      <c r="AT209" s="189" t="s">
        <v>151</v>
      </c>
      <c r="AU209" s="189" t="s">
        <v>83</v>
      </c>
      <c r="AY209" s="18" t="s">
        <v>149</v>
      </c>
      <c r="BE209" s="190">
        <f>IF(N209="základní",J209,0)</f>
        <v>0</v>
      </c>
      <c r="BF209" s="190">
        <f>IF(N209="snížená",J209,0)</f>
        <v>0</v>
      </c>
      <c r="BG209" s="190">
        <f>IF(N209="zákl. přenesená",J209,0)</f>
        <v>0</v>
      </c>
      <c r="BH209" s="190">
        <f>IF(N209="sníž. přenesená",J209,0)</f>
        <v>0</v>
      </c>
      <c r="BI209" s="190">
        <f>IF(N209="nulová",J209,0)</f>
        <v>0</v>
      </c>
      <c r="BJ209" s="18" t="s">
        <v>81</v>
      </c>
      <c r="BK209" s="190">
        <f>ROUND(I209*H209,2)</f>
        <v>0</v>
      </c>
      <c r="BL209" s="18" t="s">
        <v>156</v>
      </c>
      <c r="BM209" s="189" t="s">
        <v>1299</v>
      </c>
    </row>
    <row r="210" s="14" customFormat="1">
      <c r="B210" s="224"/>
      <c r="D210" s="191" t="s">
        <v>160</v>
      </c>
      <c r="E210" s="225" t="s">
        <v>1</v>
      </c>
      <c r="F210" s="226" t="s">
        <v>657</v>
      </c>
      <c r="H210" s="225" t="s">
        <v>1</v>
      </c>
      <c r="I210" s="227"/>
      <c r="L210" s="224"/>
      <c r="M210" s="228"/>
      <c r="N210" s="229"/>
      <c r="O210" s="229"/>
      <c r="P210" s="229"/>
      <c r="Q210" s="229"/>
      <c r="R210" s="229"/>
      <c r="S210" s="229"/>
      <c r="T210" s="230"/>
      <c r="AT210" s="225" t="s">
        <v>160</v>
      </c>
      <c r="AU210" s="225" t="s">
        <v>83</v>
      </c>
      <c r="AV210" s="14" t="s">
        <v>81</v>
      </c>
      <c r="AW210" s="14" t="s">
        <v>30</v>
      </c>
      <c r="AX210" s="14" t="s">
        <v>73</v>
      </c>
      <c r="AY210" s="225" t="s">
        <v>149</v>
      </c>
    </row>
    <row r="211" s="12" customFormat="1">
      <c r="B211" s="194"/>
      <c r="D211" s="191" t="s">
        <v>160</v>
      </c>
      <c r="E211" s="195" t="s">
        <v>1</v>
      </c>
      <c r="F211" s="196" t="s">
        <v>1300</v>
      </c>
      <c r="H211" s="197">
        <v>3.2290000000000001</v>
      </c>
      <c r="I211" s="198"/>
      <c r="L211" s="194"/>
      <c r="M211" s="199"/>
      <c r="N211" s="200"/>
      <c r="O211" s="200"/>
      <c r="P211" s="200"/>
      <c r="Q211" s="200"/>
      <c r="R211" s="200"/>
      <c r="S211" s="200"/>
      <c r="T211" s="201"/>
      <c r="AT211" s="195" t="s">
        <v>160</v>
      </c>
      <c r="AU211" s="195" t="s">
        <v>83</v>
      </c>
      <c r="AV211" s="12" t="s">
        <v>83</v>
      </c>
      <c r="AW211" s="12" t="s">
        <v>30</v>
      </c>
      <c r="AX211" s="12" t="s">
        <v>73</v>
      </c>
      <c r="AY211" s="195" t="s">
        <v>149</v>
      </c>
    </row>
    <row r="212" s="12" customFormat="1">
      <c r="B212" s="194"/>
      <c r="D212" s="191" t="s">
        <v>160</v>
      </c>
      <c r="E212" s="195" t="s">
        <v>1</v>
      </c>
      <c r="F212" s="196" t="s">
        <v>679</v>
      </c>
      <c r="H212" s="197">
        <v>0.254</v>
      </c>
      <c r="I212" s="198"/>
      <c r="L212" s="194"/>
      <c r="M212" s="199"/>
      <c r="N212" s="200"/>
      <c r="O212" s="200"/>
      <c r="P212" s="200"/>
      <c r="Q212" s="200"/>
      <c r="R212" s="200"/>
      <c r="S212" s="200"/>
      <c r="T212" s="201"/>
      <c r="AT212" s="195" t="s">
        <v>160</v>
      </c>
      <c r="AU212" s="195" t="s">
        <v>83</v>
      </c>
      <c r="AV212" s="12" t="s">
        <v>83</v>
      </c>
      <c r="AW212" s="12" t="s">
        <v>30</v>
      </c>
      <c r="AX212" s="12" t="s">
        <v>73</v>
      </c>
      <c r="AY212" s="195" t="s">
        <v>149</v>
      </c>
    </row>
    <row r="213" s="13" customFormat="1">
      <c r="B213" s="202"/>
      <c r="D213" s="191" t="s">
        <v>160</v>
      </c>
      <c r="E213" s="203" t="s">
        <v>1</v>
      </c>
      <c r="F213" s="204" t="s">
        <v>187</v>
      </c>
      <c r="H213" s="205">
        <v>3.4830000000000001</v>
      </c>
      <c r="I213" s="206"/>
      <c r="L213" s="202"/>
      <c r="M213" s="207"/>
      <c r="N213" s="208"/>
      <c r="O213" s="208"/>
      <c r="P213" s="208"/>
      <c r="Q213" s="208"/>
      <c r="R213" s="208"/>
      <c r="S213" s="208"/>
      <c r="T213" s="209"/>
      <c r="AT213" s="203" t="s">
        <v>160</v>
      </c>
      <c r="AU213" s="203" t="s">
        <v>83</v>
      </c>
      <c r="AV213" s="13" t="s">
        <v>156</v>
      </c>
      <c r="AW213" s="13" t="s">
        <v>30</v>
      </c>
      <c r="AX213" s="13" t="s">
        <v>73</v>
      </c>
      <c r="AY213" s="203" t="s">
        <v>149</v>
      </c>
    </row>
    <row r="214" s="12" customFormat="1">
      <c r="B214" s="194"/>
      <c r="D214" s="191" t="s">
        <v>160</v>
      </c>
      <c r="E214" s="195" t="s">
        <v>1</v>
      </c>
      <c r="F214" s="196" t="s">
        <v>1301</v>
      </c>
      <c r="H214" s="197">
        <v>3.5</v>
      </c>
      <c r="I214" s="198"/>
      <c r="L214" s="194"/>
      <c r="M214" s="199"/>
      <c r="N214" s="200"/>
      <c r="O214" s="200"/>
      <c r="P214" s="200"/>
      <c r="Q214" s="200"/>
      <c r="R214" s="200"/>
      <c r="S214" s="200"/>
      <c r="T214" s="201"/>
      <c r="AT214" s="195" t="s">
        <v>160</v>
      </c>
      <c r="AU214" s="195" t="s">
        <v>83</v>
      </c>
      <c r="AV214" s="12" t="s">
        <v>83</v>
      </c>
      <c r="AW214" s="12" t="s">
        <v>30</v>
      </c>
      <c r="AX214" s="12" t="s">
        <v>81</v>
      </c>
      <c r="AY214" s="195" t="s">
        <v>149</v>
      </c>
    </row>
    <row r="215" s="1" customFormat="1" ht="24" customHeight="1">
      <c r="B215" s="177"/>
      <c r="C215" s="178" t="s">
        <v>307</v>
      </c>
      <c r="D215" s="178" t="s">
        <v>151</v>
      </c>
      <c r="E215" s="179" t="s">
        <v>681</v>
      </c>
      <c r="F215" s="180" t="s">
        <v>682</v>
      </c>
      <c r="G215" s="181" t="s">
        <v>334</v>
      </c>
      <c r="H215" s="182">
        <v>4</v>
      </c>
      <c r="I215" s="183"/>
      <c r="J215" s="184">
        <f>ROUND(I215*H215,2)</f>
        <v>0</v>
      </c>
      <c r="K215" s="180" t="s">
        <v>531</v>
      </c>
      <c r="L215" s="37"/>
      <c r="M215" s="185" t="s">
        <v>1</v>
      </c>
      <c r="N215" s="186" t="s">
        <v>38</v>
      </c>
      <c r="O215" s="73"/>
      <c r="P215" s="187">
        <f>O215*H215</f>
        <v>0</v>
      </c>
      <c r="Q215" s="187">
        <v>0.0066</v>
      </c>
      <c r="R215" s="187">
        <f>Q215*H215</f>
        <v>0.0264</v>
      </c>
      <c r="S215" s="187">
        <v>0</v>
      </c>
      <c r="T215" s="188">
        <f>S215*H215</f>
        <v>0</v>
      </c>
      <c r="AR215" s="189" t="s">
        <v>156</v>
      </c>
      <c r="AT215" s="189" t="s">
        <v>151</v>
      </c>
      <c r="AU215" s="189" t="s">
        <v>83</v>
      </c>
      <c r="AY215" s="18" t="s">
        <v>149</v>
      </c>
      <c r="BE215" s="190">
        <f>IF(N215="základní",J215,0)</f>
        <v>0</v>
      </c>
      <c r="BF215" s="190">
        <f>IF(N215="snížená",J215,0)</f>
        <v>0</v>
      </c>
      <c r="BG215" s="190">
        <f>IF(N215="zákl. přenesená",J215,0)</f>
        <v>0</v>
      </c>
      <c r="BH215" s="190">
        <f>IF(N215="sníž. přenesená",J215,0)</f>
        <v>0</v>
      </c>
      <c r="BI215" s="190">
        <f>IF(N215="nulová",J215,0)</f>
        <v>0</v>
      </c>
      <c r="BJ215" s="18" t="s">
        <v>81</v>
      </c>
      <c r="BK215" s="190">
        <f>ROUND(I215*H215,2)</f>
        <v>0</v>
      </c>
      <c r="BL215" s="18" t="s">
        <v>156</v>
      </c>
      <c r="BM215" s="189" t="s">
        <v>1302</v>
      </c>
    </row>
    <row r="216" s="12" customFormat="1">
      <c r="B216" s="194"/>
      <c r="D216" s="191" t="s">
        <v>160</v>
      </c>
      <c r="E216" s="195" t="s">
        <v>1</v>
      </c>
      <c r="F216" s="196" t="s">
        <v>703</v>
      </c>
      <c r="H216" s="197">
        <v>4</v>
      </c>
      <c r="I216" s="198"/>
      <c r="L216" s="194"/>
      <c r="M216" s="199"/>
      <c r="N216" s="200"/>
      <c r="O216" s="200"/>
      <c r="P216" s="200"/>
      <c r="Q216" s="200"/>
      <c r="R216" s="200"/>
      <c r="S216" s="200"/>
      <c r="T216" s="201"/>
      <c r="AT216" s="195" t="s">
        <v>160</v>
      </c>
      <c r="AU216" s="195" t="s">
        <v>83</v>
      </c>
      <c r="AV216" s="12" t="s">
        <v>83</v>
      </c>
      <c r="AW216" s="12" t="s">
        <v>30</v>
      </c>
      <c r="AX216" s="12" t="s">
        <v>81</v>
      </c>
      <c r="AY216" s="195" t="s">
        <v>149</v>
      </c>
    </row>
    <row r="217" s="1" customFormat="1" ht="24" customHeight="1">
      <c r="B217" s="177"/>
      <c r="C217" s="211" t="s">
        <v>312</v>
      </c>
      <c r="D217" s="211" t="s">
        <v>223</v>
      </c>
      <c r="E217" s="212" t="s">
        <v>689</v>
      </c>
      <c r="F217" s="213" t="s">
        <v>690</v>
      </c>
      <c r="G217" s="214" t="s">
        <v>334</v>
      </c>
      <c r="H217" s="215">
        <v>2</v>
      </c>
      <c r="I217" s="216"/>
      <c r="J217" s="217">
        <f>ROUND(I217*H217,2)</f>
        <v>0</v>
      </c>
      <c r="K217" s="213" t="s">
        <v>531</v>
      </c>
      <c r="L217" s="218"/>
      <c r="M217" s="219" t="s">
        <v>1</v>
      </c>
      <c r="N217" s="220" t="s">
        <v>38</v>
      </c>
      <c r="O217" s="73"/>
      <c r="P217" s="187">
        <f>O217*H217</f>
        <v>0</v>
      </c>
      <c r="Q217" s="187">
        <v>0.040000000000000001</v>
      </c>
      <c r="R217" s="187">
        <f>Q217*H217</f>
        <v>0.080000000000000002</v>
      </c>
      <c r="S217" s="187">
        <v>0</v>
      </c>
      <c r="T217" s="188">
        <f>S217*H217</f>
        <v>0</v>
      </c>
      <c r="AR217" s="189" t="s">
        <v>199</v>
      </c>
      <c r="AT217" s="189" t="s">
        <v>223</v>
      </c>
      <c r="AU217" s="189" t="s">
        <v>83</v>
      </c>
      <c r="AY217" s="18" t="s">
        <v>149</v>
      </c>
      <c r="BE217" s="190">
        <f>IF(N217="základní",J217,0)</f>
        <v>0</v>
      </c>
      <c r="BF217" s="190">
        <f>IF(N217="snížená",J217,0)</f>
        <v>0</v>
      </c>
      <c r="BG217" s="190">
        <f>IF(N217="zákl. přenesená",J217,0)</f>
        <v>0</v>
      </c>
      <c r="BH217" s="190">
        <f>IF(N217="sníž. přenesená",J217,0)</f>
        <v>0</v>
      </c>
      <c r="BI217" s="190">
        <f>IF(N217="nulová",J217,0)</f>
        <v>0</v>
      </c>
      <c r="BJ217" s="18" t="s">
        <v>81</v>
      </c>
      <c r="BK217" s="190">
        <f>ROUND(I217*H217,2)</f>
        <v>0</v>
      </c>
      <c r="BL217" s="18" t="s">
        <v>156</v>
      </c>
      <c r="BM217" s="189" t="s">
        <v>1303</v>
      </c>
    </row>
    <row r="218" s="12" customFormat="1">
      <c r="B218" s="194"/>
      <c r="D218" s="191" t="s">
        <v>160</v>
      </c>
      <c r="E218" s="195" t="s">
        <v>1</v>
      </c>
      <c r="F218" s="196" t="s">
        <v>749</v>
      </c>
      <c r="H218" s="197">
        <v>2</v>
      </c>
      <c r="I218" s="198"/>
      <c r="L218" s="194"/>
      <c r="M218" s="199"/>
      <c r="N218" s="200"/>
      <c r="O218" s="200"/>
      <c r="P218" s="200"/>
      <c r="Q218" s="200"/>
      <c r="R218" s="200"/>
      <c r="S218" s="200"/>
      <c r="T218" s="201"/>
      <c r="AT218" s="195" t="s">
        <v>160</v>
      </c>
      <c r="AU218" s="195" t="s">
        <v>83</v>
      </c>
      <c r="AV218" s="12" t="s">
        <v>83</v>
      </c>
      <c r="AW218" s="12" t="s">
        <v>30</v>
      </c>
      <c r="AX218" s="12" t="s">
        <v>81</v>
      </c>
      <c r="AY218" s="195" t="s">
        <v>149</v>
      </c>
    </row>
    <row r="219" s="1" customFormat="1" ht="24" customHeight="1">
      <c r="B219" s="177"/>
      <c r="C219" s="211" t="s">
        <v>316</v>
      </c>
      <c r="D219" s="211" t="s">
        <v>223</v>
      </c>
      <c r="E219" s="212" t="s">
        <v>696</v>
      </c>
      <c r="F219" s="213" t="s">
        <v>697</v>
      </c>
      <c r="G219" s="214" t="s">
        <v>334</v>
      </c>
      <c r="H219" s="215">
        <v>2</v>
      </c>
      <c r="I219" s="216"/>
      <c r="J219" s="217">
        <f>ROUND(I219*H219,2)</f>
        <v>0</v>
      </c>
      <c r="K219" s="213" t="s">
        <v>531</v>
      </c>
      <c r="L219" s="218"/>
      <c r="M219" s="219" t="s">
        <v>1</v>
      </c>
      <c r="N219" s="220" t="s">
        <v>38</v>
      </c>
      <c r="O219" s="73"/>
      <c r="P219" s="187">
        <f>O219*H219</f>
        <v>0</v>
      </c>
      <c r="Q219" s="187">
        <v>0.068000000000000005</v>
      </c>
      <c r="R219" s="187">
        <f>Q219*H219</f>
        <v>0.13600000000000001</v>
      </c>
      <c r="S219" s="187">
        <v>0</v>
      </c>
      <c r="T219" s="188">
        <f>S219*H219</f>
        <v>0</v>
      </c>
      <c r="AR219" s="189" t="s">
        <v>199</v>
      </c>
      <c r="AT219" s="189" t="s">
        <v>223</v>
      </c>
      <c r="AU219" s="189" t="s">
        <v>83</v>
      </c>
      <c r="AY219" s="18" t="s">
        <v>149</v>
      </c>
      <c r="BE219" s="190">
        <f>IF(N219="základní",J219,0)</f>
        <v>0</v>
      </c>
      <c r="BF219" s="190">
        <f>IF(N219="snížená",J219,0)</f>
        <v>0</v>
      </c>
      <c r="BG219" s="190">
        <f>IF(N219="zákl. přenesená",J219,0)</f>
        <v>0</v>
      </c>
      <c r="BH219" s="190">
        <f>IF(N219="sníž. přenesená",J219,0)</f>
        <v>0</v>
      </c>
      <c r="BI219" s="190">
        <f>IF(N219="nulová",J219,0)</f>
        <v>0</v>
      </c>
      <c r="BJ219" s="18" t="s">
        <v>81</v>
      </c>
      <c r="BK219" s="190">
        <f>ROUND(I219*H219,2)</f>
        <v>0</v>
      </c>
      <c r="BL219" s="18" t="s">
        <v>156</v>
      </c>
      <c r="BM219" s="189" t="s">
        <v>1304</v>
      </c>
    </row>
    <row r="220" s="12" customFormat="1">
      <c r="B220" s="194"/>
      <c r="D220" s="191" t="s">
        <v>160</v>
      </c>
      <c r="E220" s="195" t="s">
        <v>1</v>
      </c>
      <c r="F220" s="196" t="s">
        <v>749</v>
      </c>
      <c r="H220" s="197">
        <v>2</v>
      </c>
      <c r="I220" s="198"/>
      <c r="L220" s="194"/>
      <c r="M220" s="199"/>
      <c r="N220" s="200"/>
      <c r="O220" s="200"/>
      <c r="P220" s="200"/>
      <c r="Q220" s="200"/>
      <c r="R220" s="200"/>
      <c r="S220" s="200"/>
      <c r="T220" s="201"/>
      <c r="AT220" s="195" t="s">
        <v>160</v>
      </c>
      <c r="AU220" s="195" t="s">
        <v>83</v>
      </c>
      <c r="AV220" s="12" t="s">
        <v>83</v>
      </c>
      <c r="AW220" s="12" t="s">
        <v>30</v>
      </c>
      <c r="AX220" s="12" t="s">
        <v>81</v>
      </c>
      <c r="AY220" s="195" t="s">
        <v>149</v>
      </c>
    </row>
    <row r="221" s="11" customFormat="1" ht="22.8" customHeight="1">
      <c r="B221" s="164"/>
      <c r="D221" s="165" t="s">
        <v>72</v>
      </c>
      <c r="E221" s="175" t="s">
        <v>199</v>
      </c>
      <c r="F221" s="175" t="s">
        <v>725</v>
      </c>
      <c r="I221" s="167"/>
      <c r="J221" s="176">
        <f>BK221</f>
        <v>0</v>
      </c>
      <c r="L221" s="164"/>
      <c r="M221" s="169"/>
      <c r="N221" s="170"/>
      <c r="O221" s="170"/>
      <c r="P221" s="171">
        <f>SUM(P222:P261)</f>
        <v>0</v>
      </c>
      <c r="Q221" s="170"/>
      <c r="R221" s="171">
        <f>SUM(R222:R261)</f>
        <v>8.9987312000000017</v>
      </c>
      <c r="S221" s="170"/>
      <c r="T221" s="172">
        <f>SUM(T222:T261)</f>
        <v>0</v>
      </c>
      <c r="AR221" s="165" t="s">
        <v>81</v>
      </c>
      <c r="AT221" s="173" t="s">
        <v>72</v>
      </c>
      <c r="AU221" s="173" t="s">
        <v>81</v>
      </c>
      <c r="AY221" s="165" t="s">
        <v>149</v>
      </c>
      <c r="BK221" s="174">
        <f>SUM(BK222:BK261)</f>
        <v>0</v>
      </c>
    </row>
    <row r="222" s="1" customFormat="1" ht="24" customHeight="1">
      <c r="B222" s="177"/>
      <c r="C222" s="178" t="s">
        <v>320</v>
      </c>
      <c r="D222" s="178" t="s">
        <v>151</v>
      </c>
      <c r="E222" s="179" t="s">
        <v>734</v>
      </c>
      <c r="F222" s="180" t="s">
        <v>735</v>
      </c>
      <c r="G222" s="181" t="s">
        <v>281</v>
      </c>
      <c r="H222" s="182">
        <v>30.649999999999999</v>
      </c>
      <c r="I222" s="183"/>
      <c r="J222" s="184">
        <f>ROUND(I222*H222,2)</f>
        <v>0</v>
      </c>
      <c r="K222" s="180" t="s">
        <v>531</v>
      </c>
      <c r="L222" s="37"/>
      <c r="M222" s="185" t="s">
        <v>1</v>
      </c>
      <c r="N222" s="186" t="s">
        <v>38</v>
      </c>
      <c r="O222" s="73"/>
      <c r="P222" s="187">
        <f>O222*H222</f>
        <v>0</v>
      </c>
      <c r="Q222" s="187">
        <v>2.0000000000000002E-05</v>
      </c>
      <c r="R222" s="187">
        <f>Q222*H222</f>
        <v>0.00061300000000000005</v>
      </c>
      <c r="S222" s="187">
        <v>0</v>
      </c>
      <c r="T222" s="188">
        <f>S222*H222</f>
        <v>0</v>
      </c>
      <c r="AR222" s="189" t="s">
        <v>156</v>
      </c>
      <c r="AT222" s="189" t="s">
        <v>151</v>
      </c>
      <c r="AU222" s="189" t="s">
        <v>83</v>
      </c>
      <c r="AY222" s="18" t="s">
        <v>149</v>
      </c>
      <c r="BE222" s="190">
        <f>IF(N222="základní",J222,0)</f>
        <v>0</v>
      </c>
      <c r="BF222" s="190">
        <f>IF(N222="snížená",J222,0)</f>
        <v>0</v>
      </c>
      <c r="BG222" s="190">
        <f>IF(N222="zákl. přenesená",J222,0)</f>
        <v>0</v>
      </c>
      <c r="BH222" s="190">
        <f>IF(N222="sníž. přenesená",J222,0)</f>
        <v>0</v>
      </c>
      <c r="BI222" s="190">
        <f>IF(N222="nulová",J222,0)</f>
        <v>0</v>
      </c>
      <c r="BJ222" s="18" t="s">
        <v>81</v>
      </c>
      <c r="BK222" s="190">
        <f>ROUND(I222*H222,2)</f>
        <v>0</v>
      </c>
      <c r="BL222" s="18" t="s">
        <v>156</v>
      </c>
      <c r="BM222" s="189" t="s">
        <v>1305</v>
      </c>
    </row>
    <row r="223" s="12" customFormat="1">
      <c r="B223" s="194"/>
      <c r="D223" s="191" t="s">
        <v>160</v>
      </c>
      <c r="E223" s="195" t="s">
        <v>1</v>
      </c>
      <c r="F223" s="196" t="s">
        <v>1306</v>
      </c>
      <c r="H223" s="197">
        <v>30.649999999999999</v>
      </c>
      <c r="I223" s="198"/>
      <c r="L223" s="194"/>
      <c r="M223" s="199"/>
      <c r="N223" s="200"/>
      <c r="O223" s="200"/>
      <c r="P223" s="200"/>
      <c r="Q223" s="200"/>
      <c r="R223" s="200"/>
      <c r="S223" s="200"/>
      <c r="T223" s="201"/>
      <c r="AT223" s="195" t="s">
        <v>160</v>
      </c>
      <c r="AU223" s="195" t="s">
        <v>83</v>
      </c>
      <c r="AV223" s="12" t="s">
        <v>83</v>
      </c>
      <c r="AW223" s="12" t="s">
        <v>30</v>
      </c>
      <c r="AX223" s="12" t="s">
        <v>81</v>
      </c>
      <c r="AY223" s="195" t="s">
        <v>149</v>
      </c>
    </row>
    <row r="224" s="1" customFormat="1" ht="24" customHeight="1">
      <c r="B224" s="177"/>
      <c r="C224" s="211" t="s">
        <v>325</v>
      </c>
      <c r="D224" s="211" t="s">
        <v>223</v>
      </c>
      <c r="E224" s="212" t="s">
        <v>738</v>
      </c>
      <c r="F224" s="213" t="s">
        <v>739</v>
      </c>
      <c r="G224" s="214" t="s">
        <v>281</v>
      </c>
      <c r="H224" s="215">
        <v>31.109999999999999</v>
      </c>
      <c r="I224" s="216"/>
      <c r="J224" s="217">
        <f>ROUND(I224*H224,2)</f>
        <v>0</v>
      </c>
      <c r="K224" s="213" t="s">
        <v>531</v>
      </c>
      <c r="L224" s="218"/>
      <c r="M224" s="219" t="s">
        <v>1</v>
      </c>
      <c r="N224" s="220" t="s">
        <v>38</v>
      </c>
      <c r="O224" s="73"/>
      <c r="P224" s="187">
        <f>O224*H224</f>
        <v>0</v>
      </c>
      <c r="Q224" s="187">
        <v>0.00167</v>
      </c>
      <c r="R224" s="187">
        <f>Q224*H224</f>
        <v>0.051953699999999998</v>
      </c>
      <c r="S224" s="187">
        <v>0</v>
      </c>
      <c r="T224" s="188">
        <f>S224*H224</f>
        <v>0</v>
      </c>
      <c r="AR224" s="189" t="s">
        <v>199</v>
      </c>
      <c r="AT224" s="189" t="s">
        <v>223</v>
      </c>
      <c r="AU224" s="189" t="s">
        <v>83</v>
      </c>
      <c r="AY224" s="18" t="s">
        <v>149</v>
      </c>
      <c r="BE224" s="190">
        <f>IF(N224="základní",J224,0)</f>
        <v>0</v>
      </c>
      <c r="BF224" s="190">
        <f>IF(N224="snížená",J224,0)</f>
        <v>0</v>
      </c>
      <c r="BG224" s="190">
        <f>IF(N224="zákl. přenesená",J224,0)</f>
        <v>0</v>
      </c>
      <c r="BH224" s="190">
        <f>IF(N224="sníž. přenesená",J224,0)</f>
        <v>0</v>
      </c>
      <c r="BI224" s="190">
        <f>IF(N224="nulová",J224,0)</f>
        <v>0</v>
      </c>
      <c r="BJ224" s="18" t="s">
        <v>81</v>
      </c>
      <c r="BK224" s="190">
        <f>ROUND(I224*H224,2)</f>
        <v>0</v>
      </c>
      <c r="BL224" s="18" t="s">
        <v>156</v>
      </c>
      <c r="BM224" s="189" t="s">
        <v>1307</v>
      </c>
    </row>
    <row r="225" s="12" customFormat="1">
      <c r="B225" s="194"/>
      <c r="D225" s="191" t="s">
        <v>160</v>
      </c>
      <c r="E225" s="195" t="s">
        <v>1</v>
      </c>
      <c r="F225" s="196" t="s">
        <v>1308</v>
      </c>
      <c r="H225" s="197">
        <v>31.109999999999999</v>
      </c>
      <c r="I225" s="198"/>
      <c r="L225" s="194"/>
      <c r="M225" s="199"/>
      <c r="N225" s="200"/>
      <c r="O225" s="200"/>
      <c r="P225" s="200"/>
      <c r="Q225" s="200"/>
      <c r="R225" s="200"/>
      <c r="S225" s="200"/>
      <c r="T225" s="201"/>
      <c r="AT225" s="195" t="s">
        <v>160</v>
      </c>
      <c r="AU225" s="195" t="s">
        <v>83</v>
      </c>
      <c r="AV225" s="12" t="s">
        <v>83</v>
      </c>
      <c r="AW225" s="12" t="s">
        <v>30</v>
      </c>
      <c r="AX225" s="12" t="s">
        <v>81</v>
      </c>
      <c r="AY225" s="195" t="s">
        <v>149</v>
      </c>
    </row>
    <row r="226" s="1" customFormat="1" ht="36" customHeight="1">
      <c r="B226" s="177"/>
      <c r="C226" s="178" t="s">
        <v>331</v>
      </c>
      <c r="D226" s="178" t="s">
        <v>151</v>
      </c>
      <c r="E226" s="179" t="s">
        <v>757</v>
      </c>
      <c r="F226" s="180" t="s">
        <v>758</v>
      </c>
      <c r="G226" s="181" t="s">
        <v>334</v>
      </c>
      <c r="H226" s="182">
        <v>4</v>
      </c>
      <c r="I226" s="183"/>
      <c r="J226" s="184">
        <f>ROUND(I226*H226,2)</f>
        <v>0</v>
      </c>
      <c r="K226" s="180" t="s">
        <v>531</v>
      </c>
      <c r="L226" s="37"/>
      <c r="M226" s="185" t="s">
        <v>1</v>
      </c>
      <c r="N226" s="186" t="s">
        <v>38</v>
      </c>
      <c r="O226" s="73"/>
      <c r="P226" s="187">
        <f>O226*H226</f>
        <v>0</v>
      </c>
      <c r="Q226" s="187">
        <v>0.00010000000000000001</v>
      </c>
      <c r="R226" s="187">
        <f>Q226*H226</f>
        <v>0.00040000000000000002</v>
      </c>
      <c r="S226" s="187">
        <v>0</v>
      </c>
      <c r="T226" s="188">
        <f>S226*H226</f>
        <v>0</v>
      </c>
      <c r="AR226" s="189" t="s">
        <v>156</v>
      </c>
      <c r="AT226" s="189" t="s">
        <v>151</v>
      </c>
      <c r="AU226" s="189" t="s">
        <v>83</v>
      </c>
      <c r="AY226" s="18" t="s">
        <v>149</v>
      </c>
      <c r="BE226" s="190">
        <f>IF(N226="základní",J226,0)</f>
        <v>0</v>
      </c>
      <c r="BF226" s="190">
        <f>IF(N226="snížená",J226,0)</f>
        <v>0</v>
      </c>
      <c r="BG226" s="190">
        <f>IF(N226="zákl. přenesená",J226,0)</f>
        <v>0</v>
      </c>
      <c r="BH226" s="190">
        <f>IF(N226="sníž. přenesená",J226,0)</f>
        <v>0</v>
      </c>
      <c r="BI226" s="190">
        <f>IF(N226="nulová",J226,0)</f>
        <v>0</v>
      </c>
      <c r="BJ226" s="18" t="s">
        <v>81</v>
      </c>
      <c r="BK226" s="190">
        <f>ROUND(I226*H226,2)</f>
        <v>0</v>
      </c>
      <c r="BL226" s="18" t="s">
        <v>156</v>
      </c>
      <c r="BM226" s="189" t="s">
        <v>1309</v>
      </c>
    </row>
    <row r="227" s="12" customFormat="1">
      <c r="B227" s="194"/>
      <c r="D227" s="191" t="s">
        <v>160</v>
      </c>
      <c r="E227" s="195" t="s">
        <v>1</v>
      </c>
      <c r="F227" s="196" t="s">
        <v>1310</v>
      </c>
      <c r="H227" s="197">
        <v>4</v>
      </c>
      <c r="I227" s="198"/>
      <c r="L227" s="194"/>
      <c r="M227" s="199"/>
      <c r="N227" s="200"/>
      <c r="O227" s="200"/>
      <c r="P227" s="200"/>
      <c r="Q227" s="200"/>
      <c r="R227" s="200"/>
      <c r="S227" s="200"/>
      <c r="T227" s="201"/>
      <c r="AT227" s="195" t="s">
        <v>160</v>
      </c>
      <c r="AU227" s="195" t="s">
        <v>83</v>
      </c>
      <c r="AV227" s="12" t="s">
        <v>83</v>
      </c>
      <c r="AW227" s="12" t="s">
        <v>30</v>
      </c>
      <c r="AX227" s="12" t="s">
        <v>81</v>
      </c>
      <c r="AY227" s="195" t="s">
        <v>149</v>
      </c>
    </row>
    <row r="228" s="1" customFormat="1" ht="16.5" customHeight="1">
      <c r="B228" s="177"/>
      <c r="C228" s="211" t="s">
        <v>341</v>
      </c>
      <c r="D228" s="211" t="s">
        <v>223</v>
      </c>
      <c r="E228" s="212" t="s">
        <v>761</v>
      </c>
      <c r="F228" s="213" t="s">
        <v>762</v>
      </c>
      <c r="G228" s="214" t="s">
        <v>334</v>
      </c>
      <c r="H228" s="215">
        <v>4</v>
      </c>
      <c r="I228" s="216"/>
      <c r="J228" s="217">
        <f>ROUND(I228*H228,2)</f>
        <v>0</v>
      </c>
      <c r="K228" s="213" t="s">
        <v>531</v>
      </c>
      <c r="L228" s="218"/>
      <c r="M228" s="219" t="s">
        <v>1</v>
      </c>
      <c r="N228" s="220" t="s">
        <v>38</v>
      </c>
      <c r="O228" s="73"/>
      <c r="P228" s="187">
        <f>O228*H228</f>
        <v>0</v>
      </c>
      <c r="Q228" s="187">
        <v>0.0018</v>
      </c>
      <c r="R228" s="187">
        <f>Q228*H228</f>
        <v>0.0071999999999999998</v>
      </c>
      <c r="S228" s="187">
        <v>0</v>
      </c>
      <c r="T228" s="188">
        <f>S228*H228</f>
        <v>0</v>
      </c>
      <c r="AR228" s="189" t="s">
        <v>199</v>
      </c>
      <c r="AT228" s="189" t="s">
        <v>223</v>
      </c>
      <c r="AU228" s="189" t="s">
        <v>83</v>
      </c>
      <c r="AY228" s="18" t="s">
        <v>149</v>
      </c>
      <c r="BE228" s="190">
        <f>IF(N228="základní",J228,0)</f>
        <v>0</v>
      </c>
      <c r="BF228" s="190">
        <f>IF(N228="snížená",J228,0)</f>
        <v>0</v>
      </c>
      <c r="BG228" s="190">
        <f>IF(N228="zákl. přenesená",J228,0)</f>
        <v>0</v>
      </c>
      <c r="BH228" s="190">
        <f>IF(N228="sníž. přenesená",J228,0)</f>
        <v>0</v>
      </c>
      <c r="BI228" s="190">
        <f>IF(N228="nulová",J228,0)</f>
        <v>0</v>
      </c>
      <c r="BJ228" s="18" t="s">
        <v>81</v>
      </c>
      <c r="BK228" s="190">
        <f>ROUND(I228*H228,2)</f>
        <v>0</v>
      </c>
      <c r="BL228" s="18" t="s">
        <v>156</v>
      </c>
      <c r="BM228" s="189" t="s">
        <v>1311</v>
      </c>
    </row>
    <row r="229" s="12" customFormat="1">
      <c r="B229" s="194"/>
      <c r="D229" s="191" t="s">
        <v>160</v>
      </c>
      <c r="E229" s="195" t="s">
        <v>1</v>
      </c>
      <c r="F229" s="196" t="s">
        <v>703</v>
      </c>
      <c r="H229" s="197">
        <v>4</v>
      </c>
      <c r="I229" s="198"/>
      <c r="L229" s="194"/>
      <c r="M229" s="199"/>
      <c r="N229" s="200"/>
      <c r="O229" s="200"/>
      <c r="P229" s="200"/>
      <c r="Q229" s="200"/>
      <c r="R229" s="200"/>
      <c r="S229" s="200"/>
      <c r="T229" s="201"/>
      <c r="AT229" s="195" t="s">
        <v>160</v>
      </c>
      <c r="AU229" s="195" t="s">
        <v>83</v>
      </c>
      <c r="AV229" s="12" t="s">
        <v>83</v>
      </c>
      <c r="AW229" s="12" t="s">
        <v>30</v>
      </c>
      <c r="AX229" s="12" t="s">
        <v>81</v>
      </c>
      <c r="AY229" s="195" t="s">
        <v>149</v>
      </c>
    </row>
    <row r="230" s="1" customFormat="1" ht="24" customHeight="1">
      <c r="B230" s="177"/>
      <c r="C230" s="178" t="s">
        <v>346</v>
      </c>
      <c r="D230" s="178" t="s">
        <v>151</v>
      </c>
      <c r="E230" s="179" t="s">
        <v>765</v>
      </c>
      <c r="F230" s="180" t="s">
        <v>766</v>
      </c>
      <c r="G230" s="181" t="s">
        <v>334</v>
      </c>
      <c r="H230" s="182">
        <v>2</v>
      </c>
      <c r="I230" s="183"/>
      <c r="J230" s="184">
        <f>ROUND(I230*H230,2)</f>
        <v>0</v>
      </c>
      <c r="K230" s="180" t="s">
        <v>531</v>
      </c>
      <c r="L230" s="37"/>
      <c r="M230" s="185" t="s">
        <v>1</v>
      </c>
      <c r="N230" s="186" t="s">
        <v>38</v>
      </c>
      <c r="O230" s="73"/>
      <c r="P230" s="187">
        <f>O230*H230</f>
        <v>0</v>
      </c>
      <c r="Q230" s="187">
        <v>0.46009</v>
      </c>
      <c r="R230" s="187">
        <f>Q230*H230</f>
        <v>0.92018</v>
      </c>
      <c r="S230" s="187">
        <v>0</v>
      </c>
      <c r="T230" s="188">
        <f>S230*H230</f>
        <v>0</v>
      </c>
      <c r="AR230" s="189" t="s">
        <v>156</v>
      </c>
      <c r="AT230" s="189" t="s">
        <v>151</v>
      </c>
      <c r="AU230" s="189" t="s">
        <v>83</v>
      </c>
      <c r="AY230" s="18" t="s">
        <v>149</v>
      </c>
      <c r="BE230" s="190">
        <f>IF(N230="základní",J230,0)</f>
        <v>0</v>
      </c>
      <c r="BF230" s="190">
        <f>IF(N230="snížená",J230,0)</f>
        <v>0</v>
      </c>
      <c r="BG230" s="190">
        <f>IF(N230="zákl. přenesená",J230,0)</f>
        <v>0</v>
      </c>
      <c r="BH230" s="190">
        <f>IF(N230="sníž. přenesená",J230,0)</f>
        <v>0</v>
      </c>
      <c r="BI230" s="190">
        <f>IF(N230="nulová",J230,0)</f>
        <v>0</v>
      </c>
      <c r="BJ230" s="18" t="s">
        <v>81</v>
      </c>
      <c r="BK230" s="190">
        <f>ROUND(I230*H230,2)</f>
        <v>0</v>
      </c>
      <c r="BL230" s="18" t="s">
        <v>156</v>
      </c>
      <c r="BM230" s="189" t="s">
        <v>1312</v>
      </c>
    </row>
    <row r="231" s="12" customFormat="1">
      <c r="B231" s="194"/>
      <c r="D231" s="191" t="s">
        <v>160</v>
      </c>
      <c r="E231" s="195" t="s">
        <v>1</v>
      </c>
      <c r="F231" s="196" t="s">
        <v>749</v>
      </c>
      <c r="H231" s="197">
        <v>2</v>
      </c>
      <c r="I231" s="198"/>
      <c r="L231" s="194"/>
      <c r="M231" s="199"/>
      <c r="N231" s="200"/>
      <c r="O231" s="200"/>
      <c r="P231" s="200"/>
      <c r="Q231" s="200"/>
      <c r="R231" s="200"/>
      <c r="S231" s="200"/>
      <c r="T231" s="201"/>
      <c r="AT231" s="195" t="s">
        <v>160</v>
      </c>
      <c r="AU231" s="195" t="s">
        <v>83</v>
      </c>
      <c r="AV231" s="12" t="s">
        <v>83</v>
      </c>
      <c r="AW231" s="12" t="s">
        <v>30</v>
      </c>
      <c r="AX231" s="12" t="s">
        <v>81</v>
      </c>
      <c r="AY231" s="195" t="s">
        <v>149</v>
      </c>
    </row>
    <row r="232" s="1" customFormat="1" ht="24" customHeight="1">
      <c r="B232" s="177"/>
      <c r="C232" s="178" t="s">
        <v>351</v>
      </c>
      <c r="D232" s="178" t="s">
        <v>151</v>
      </c>
      <c r="E232" s="179" t="s">
        <v>768</v>
      </c>
      <c r="F232" s="180" t="s">
        <v>769</v>
      </c>
      <c r="G232" s="181" t="s">
        <v>281</v>
      </c>
      <c r="H232" s="182">
        <v>30.649999999999999</v>
      </c>
      <c r="I232" s="183"/>
      <c r="J232" s="184">
        <f>ROUND(I232*H232,2)</f>
        <v>0</v>
      </c>
      <c r="K232" s="180" t="s">
        <v>531</v>
      </c>
      <c r="L232" s="37"/>
      <c r="M232" s="185" t="s">
        <v>1</v>
      </c>
      <c r="N232" s="186" t="s">
        <v>38</v>
      </c>
      <c r="O232" s="73"/>
      <c r="P232" s="187">
        <f>O232*H232</f>
        <v>0</v>
      </c>
      <c r="Q232" s="187">
        <v>0</v>
      </c>
      <c r="R232" s="187">
        <f>Q232*H232</f>
        <v>0</v>
      </c>
      <c r="S232" s="187">
        <v>0</v>
      </c>
      <c r="T232" s="188">
        <f>S232*H232</f>
        <v>0</v>
      </c>
      <c r="AR232" s="189" t="s">
        <v>156</v>
      </c>
      <c r="AT232" s="189" t="s">
        <v>151</v>
      </c>
      <c r="AU232" s="189" t="s">
        <v>83</v>
      </c>
      <c r="AY232" s="18" t="s">
        <v>149</v>
      </c>
      <c r="BE232" s="190">
        <f>IF(N232="základní",J232,0)</f>
        <v>0</v>
      </c>
      <c r="BF232" s="190">
        <f>IF(N232="snížená",J232,0)</f>
        <v>0</v>
      </c>
      <c r="BG232" s="190">
        <f>IF(N232="zákl. přenesená",J232,0)</f>
        <v>0</v>
      </c>
      <c r="BH232" s="190">
        <f>IF(N232="sníž. přenesená",J232,0)</f>
        <v>0</v>
      </c>
      <c r="BI232" s="190">
        <f>IF(N232="nulová",J232,0)</f>
        <v>0</v>
      </c>
      <c r="BJ232" s="18" t="s">
        <v>81</v>
      </c>
      <c r="BK232" s="190">
        <f>ROUND(I232*H232,2)</f>
        <v>0</v>
      </c>
      <c r="BL232" s="18" t="s">
        <v>156</v>
      </c>
      <c r="BM232" s="189" t="s">
        <v>1313</v>
      </c>
    </row>
    <row r="233" s="12" customFormat="1">
      <c r="B233" s="194"/>
      <c r="D233" s="191" t="s">
        <v>160</v>
      </c>
      <c r="E233" s="195" t="s">
        <v>1</v>
      </c>
      <c r="F233" s="196" t="s">
        <v>1306</v>
      </c>
      <c r="H233" s="197">
        <v>30.649999999999999</v>
      </c>
      <c r="I233" s="198"/>
      <c r="L233" s="194"/>
      <c r="M233" s="199"/>
      <c r="N233" s="200"/>
      <c r="O233" s="200"/>
      <c r="P233" s="200"/>
      <c r="Q233" s="200"/>
      <c r="R233" s="200"/>
      <c r="S233" s="200"/>
      <c r="T233" s="201"/>
      <c r="AT233" s="195" t="s">
        <v>160</v>
      </c>
      <c r="AU233" s="195" t="s">
        <v>83</v>
      </c>
      <c r="AV233" s="12" t="s">
        <v>83</v>
      </c>
      <c r="AW233" s="12" t="s">
        <v>30</v>
      </c>
      <c r="AX233" s="12" t="s">
        <v>73</v>
      </c>
      <c r="AY233" s="195" t="s">
        <v>149</v>
      </c>
    </row>
    <row r="234" s="13" customFormat="1">
      <c r="B234" s="202"/>
      <c r="D234" s="191" t="s">
        <v>160</v>
      </c>
      <c r="E234" s="203" t="s">
        <v>1</v>
      </c>
      <c r="F234" s="204" t="s">
        <v>187</v>
      </c>
      <c r="H234" s="205">
        <v>30.649999999999999</v>
      </c>
      <c r="I234" s="206"/>
      <c r="L234" s="202"/>
      <c r="M234" s="207"/>
      <c r="N234" s="208"/>
      <c r="O234" s="208"/>
      <c r="P234" s="208"/>
      <c r="Q234" s="208"/>
      <c r="R234" s="208"/>
      <c r="S234" s="208"/>
      <c r="T234" s="209"/>
      <c r="AT234" s="203" t="s">
        <v>160</v>
      </c>
      <c r="AU234" s="203" t="s">
        <v>83</v>
      </c>
      <c r="AV234" s="13" t="s">
        <v>156</v>
      </c>
      <c r="AW234" s="13" t="s">
        <v>30</v>
      </c>
      <c r="AX234" s="13" t="s">
        <v>81</v>
      </c>
      <c r="AY234" s="203" t="s">
        <v>149</v>
      </c>
    </row>
    <row r="235" s="1" customFormat="1" ht="24" customHeight="1">
      <c r="B235" s="177"/>
      <c r="C235" s="178" t="s">
        <v>355</v>
      </c>
      <c r="D235" s="178" t="s">
        <v>151</v>
      </c>
      <c r="E235" s="179" t="s">
        <v>772</v>
      </c>
      <c r="F235" s="180" t="s">
        <v>773</v>
      </c>
      <c r="G235" s="181" t="s">
        <v>334</v>
      </c>
      <c r="H235" s="182">
        <v>4</v>
      </c>
      <c r="I235" s="183"/>
      <c r="J235" s="184">
        <f>ROUND(I235*H235,2)</f>
        <v>0</v>
      </c>
      <c r="K235" s="180" t="s">
        <v>531</v>
      </c>
      <c r="L235" s="37"/>
      <c r="M235" s="185" t="s">
        <v>1</v>
      </c>
      <c r="N235" s="186" t="s">
        <v>38</v>
      </c>
      <c r="O235" s="73"/>
      <c r="P235" s="187">
        <f>O235*H235</f>
        <v>0</v>
      </c>
      <c r="Q235" s="187">
        <v>0.0091800000000000007</v>
      </c>
      <c r="R235" s="187">
        <f>Q235*H235</f>
        <v>0.036720000000000003</v>
      </c>
      <c r="S235" s="187">
        <v>0</v>
      </c>
      <c r="T235" s="188">
        <f>S235*H235</f>
        <v>0</v>
      </c>
      <c r="AR235" s="189" t="s">
        <v>156</v>
      </c>
      <c r="AT235" s="189" t="s">
        <v>151</v>
      </c>
      <c r="AU235" s="189" t="s">
        <v>83</v>
      </c>
      <c r="AY235" s="18" t="s">
        <v>149</v>
      </c>
      <c r="BE235" s="190">
        <f>IF(N235="základní",J235,0)</f>
        <v>0</v>
      </c>
      <c r="BF235" s="190">
        <f>IF(N235="snížená",J235,0)</f>
        <v>0</v>
      </c>
      <c r="BG235" s="190">
        <f>IF(N235="zákl. přenesená",J235,0)</f>
        <v>0</v>
      </c>
      <c r="BH235" s="190">
        <f>IF(N235="sníž. přenesená",J235,0)</f>
        <v>0</v>
      </c>
      <c r="BI235" s="190">
        <f>IF(N235="nulová",J235,0)</f>
        <v>0</v>
      </c>
      <c r="BJ235" s="18" t="s">
        <v>81</v>
      </c>
      <c r="BK235" s="190">
        <f>ROUND(I235*H235,2)</f>
        <v>0</v>
      </c>
      <c r="BL235" s="18" t="s">
        <v>156</v>
      </c>
      <c r="BM235" s="189" t="s">
        <v>1314</v>
      </c>
    </row>
    <row r="236" s="12" customFormat="1">
      <c r="B236" s="194"/>
      <c r="D236" s="191" t="s">
        <v>160</v>
      </c>
      <c r="E236" s="195" t="s">
        <v>1</v>
      </c>
      <c r="F236" s="196" t="s">
        <v>1310</v>
      </c>
      <c r="H236" s="197">
        <v>4</v>
      </c>
      <c r="I236" s="198"/>
      <c r="L236" s="194"/>
      <c r="M236" s="199"/>
      <c r="N236" s="200"/>
      <c r="O236" s="200"/>
      <c r="P236" s="200"/>
      <c r="Q236" s="200"/>
      <c r="R236" s="200"/>
      <c r="S236" s="200"/>
      <c r="T236" s="201"/>
      <c r="AT236" s="195" t="s">
        <v>160</v>
      </c>
      <c r="AU236" s="195" t="s">
        <v>83</v>
      </c>
      <c r="AV236" s="12" t="s">
        <v>83</v>
      </c>
      <c r="AW236" s="12" t="s">
        <v>30</v>
      </c>
      <c r="AX236" s="12" t="s">
        <v>73</v>
      </c>
      <c r="AY236" s="195" t="s">
        <v>149</v>
      </c>
    </row>
    <row r="237" s="13" customFormat="1">
      <c r="B237" s="202"/>
      <c r="D237" s="191" t="s">
        <v>160</v>
      </c>
      <c r="E237" s="203" t="s">
        <v>1</v>
      </c>
      <c r="F237" s="204" t="s">
        <v>187</v>
      </c>
      <c r="H237" s="205">
        <v>4</v>
      </c>
      <c r="I237" s="206"/>
      <c r="L237" s="202"/>
      <c r="M237" s="207"/>
      <c r="N237" s="208"/>
      <c r="O237" s="208"/>
      <c r="P237" s="208"/>
      <c r="Q237" s="208"/>
      <c r="R237" s="208"/>
      <c r="S237" s="208"/>
      <c r="T237" s="209"/>
      <c r="AT237" s="203" t="s">
        <v>160</v>
      </c>
      <c r="AU237" s="203" t="s">
        <v>83</v>
      </c>
      <c r="AV237" s="13" t="s">
        <v>156</v>
      </c>
      <c r="AW237" s="13" t="s">
        <v>30</v>
      </c>
      <c r="AX237" s="13" t="s">
        <v>81</v>
      </c>
      <c r="AY237" s="203" t="s">
        <v>149</v>
      </c>
    </row>
    <row r="238" s="1" customFormat="1" ht="24" customHeight="1">
      <c r="B238" s="177"/>
      <c r="C238" s="211" t="s">
        <v>359</v>
      </c>
      <c r="D238" s="211" t="s">
        <v>223</v>
      </c>
      <c r="E238" s="212" t="s">
        <v>777</v>
      </c>
      <c r="F238" s="213" t="s">
        <v>778</v>
      </c>
      <c r="G238" s="214" t="s">
        <v>334</v>
      </c>
      <c r="H238" s="215">
        <v>1</v>
      </c>
      <c r="I238" s="216"/>
      <c r="J238" s="217">
        <f>ROUND(I238*H238,2)</f>
        <v>0</v>
      </c>
      <c r="K238" s="213" t="s">
        <v>531</v>
      </c>
      <c r="L238" s="218"/>
      <c r="M238" s="219" t="s">
        <v>1</v>
      </c>
      <c r="N238" s="220" t="s">
        <v>38</v>
      </c>
      <c r="O238" s="73"/>
      <c r="P238" s="187">
        <f>O238*H238</f>
        <v>0</v>
      </c>
      <c r="Q238" s="187">
        <v>0.254</v>
      </c>
      <c r="R238" s="187">
        <f>Q238*H238</f>
        <v>0.254</v>
      </c>
      <c r="S238" s="187">
        <v>0</v>
      </c>
      <c r="T238" s="188">
        <f>S238*H238</f>
        <v>0</v>
      </c>
      <c r="AR238" s="189" t="s">
        <v>199</v>
      </c>
      <c r="AT238" s="189" t="s">
        <v>223</v>
      </c>
      <c r="AU238" s="189" t="s">
        <v>83</v>
      </c>
      <c r="AY238" s="18" t="s">
        <v>149</v>
      </c>
      <c r="BE238" s="190">
        <f>IF(N238="základní",J238,0)</f>
        <v>0</v>
      </c>
      <c r="BF238" s="190">
        <f>IF(N238="snížená",J238,0)</f>
        <v>0</v>
      </c>
      <c r="BG238" s="190">
        <f>IF(N238="zákl. přenesená",J238,0)</f>
        <v>0</v>
      </c>
      <c r="BH238" s="190">
        <f>IF(N238="sníž. přenesená",J238,0)</f>
        <v>0</v>
      </c>
      <c r="BI238" s="190">
        <f>IF(N238="nulová",J238,0)</f>
        <v>0</v>
      </c>
      <c r="BJ238" s="18" t="s">
        <v>81</v>
      </c>
      <c r="BK238" s="190">
        <f>ROUND(I238*H238,2)</f>
        <v>0</v>
      </c>
      <c r="BL238" s="18" t="s">
        <v>156</v>
      </c>
      <c r="BM238" s="189" t="s">
        <v>1315</v>
      </c>
    </row>
    <row r="239" s="12" customFormat="1">
      <c r="B239" s="194"/>
      <c r="D239" s="191" t="s">
        <v>160</v>
      </c>
      <c r="E239" s="195" t="s">
        <v>1</v>
      </c>
      <c r="F239" s="196" t="s">
        <v>692</v>
      </c>
      <c r="H239" s="197">
        <v>1</v>
      </c>
      <c r="I239" s="198"/>
      <c r="L239" s="194"/>
      <c r="M239" s="199"/>
      <c r="N239" s="200"/>
      <c r="O239" s="200"/>
      <c r="P239" s="200"/>
      <c r="Q239" s="200"/>
      <c r="R239" s="200"/>
      <c r="S239" s="200"/>
      <c r="T239" s="201"/>
      <c r="AT239" s="195" t="s">
        <v>160</v>
      </c>
      <c r="AU239" s="195" t="s">
        <v>83</v>
      </c>
      <c r="AV239" s="12" t="s">
        <v>83</v>
      </c>
      <c r="AW239" s="12" t="s">
        <v>30</v>
      </c>
      <c r="AX239" s="12" t="s">
        <v>81</v>
      </c>
      <c r="AY239" s="195" t="s">
        <v>149</v>
      </c>
    </row>
    <row r="240" s="1" customFormat="1" ht="24" customHeight="1">
      <c r="B240" s="177"/>
      <c r="C240" s="211" t="s">
        <v>363</v>
      </c>
      <c r="D240" s="211" t="s">
        <v>223</v>
      </c>
      <c r="E240" s="212" t="s">
        <v>781</v>
      </c>
      <c r="F240" s="213" t="s">
        <v>782</v>
      </c>
      <c r="G240" s="214" t="s">
        <v>334</v>
      </c>
      <c r="H240" s="215">
        <v>2</v>
      </c>
      <c r="I240" s="216"/>
      <c r="J240" s="217">
        <f>ROUND(I240*H240,2)</f>
        <v>0</v>
      </c>
      <c r="K240" s="213" t="s">
        <v>531</v>
      </c>
      <c r="L240" s="218"/>
      <c r="M240" s="219" t="s">
        <v>1</v>
      </c>
      <c r="N240" s="220" t="s">
        <v>38</v>
      </c>
      <c r="O240" s="73"/>
      <c r="P240" s="187">
        <f>O240*H240</f>
        <v>0</v>
      </c>
      <c r="Q240" s="187">
        <v>0.50600000000000001</v>
      </c>
      <c r="R240" s="187">
        <f>Q240*H240</f>
        <v>1.012</v>
      </c>
      <c r="S240" s="187">
        <v>0</v>
      </c>
      <c r="T240" s="188">
        <f>S240*H240</f>
        <v>0</v>
      </c>
      <c r="AR240" s="189" t="s">
        <v>199</v>
      </c>
      <c r="AT240" s="189" t="s">
        <v>223</v>
      </c>
      <c r="AU240" s="189" t="s">
        <v>83</v>
      </c>
      <c r="AY240" s="18" t="s">
        <v>149</v>
      </c>
      <c r="BE240" s="190">
        <f>IF(N240="základní",J240,0)</f>
        <v>0</v>
      </c>
      <c r="BF240" s="190">
        <f>IF(N240="snížená",J240,0)</f>
        <v>0</v>
      </c>
      <c r="BG240" s="190">
        <f>IF(N240="zákl. přenesená",J240,0)</f>
        <v>0</v>
      </c>
      <c r="BH240" s="190">
        <f>IF(N240="sníž. přenesená",J240,0)</f>
        <v>0</v>
      </c>
      <c r="BI240" s="190">
        <f>IF(N240="nulová",J240,0)</f>
        <v>0</v>
      </c>
      <c r="BJ240" s="18" t="s">
        <v>81</v>
      </c>
      <c r="BK240" s="190">
        <f>ROUND(I240*H240,2)</f>
        <v>0</v>
      </c>
      <c r="BL240" s="18" t="s">
        <v>156</v>
      </c>
      <c r="BM240" s="189" t="s">
        <v>1316</v>
      </c>
    </row>
    <row r="241" s="12" customFormat="1">
      <c r="B241" s="194"/>
      <c r="D241" s="191" t="s">
        <v>160</v>
      </c>
      <c r="E241" s="195" t="s">
        <v>1</v>
      </c>
      <c r="F241" s="196" t="s">
        <v>749</v>
      </c>
      <c r="H241" s="197">
        <v>2</v>
      </c>
      <c r="I241" s="198"/>
      <c r="L241" s="194"/>
      <c r="M241" s="199"/>
      <c r="N241" s="200"/>
      <c r="O241" s="200"/>
      <c r="P241" s="200"/>
      <c r="Q241" s="200"/>
      <c r="R241" s="200"/>
      <c r="S241" s="200"/>
      <c r="T241" s="201"/>
      <c r="AT241" s="195" t="s">
        <v>160</v>
      </c>
      <c r="AU241" s="195" t="s">
        <v>83</v>
      </c>
      <c r="AV241" s="12" t="s">
        <v>83</v>
      </c>
      <c r="AW241" s="12" t="s">
        <v>30</v>
      </c>
      <c r="AX241" s="12" t="s">
        <v>81</v>
      </c>
      <c r="AY241" s="195" t="s">
        <v>149</v>
      </c>
    </row>
    <row r="242" s="1" customFormat="1" ht="24" customHeight="1">
      <c r="B242" s="177"/>
      <c r="C242" s="211" t="s">
        <v>367</v>
      </c>
      <c r="D242" s="211" t="s">
        <v>223</v>
      </c>
      <c r="E242" s="212" t="s">
        <v>786</v>
      </c>
      <c r="F242" s="213" t="s">
        <v>787</v>
      </c>
      <c r="G242" s="214" t="s">
        <v>334</v>
      </c>
      <c r="H242" s="215">
        <v>1</v>
      </c>
      <c r="I242" s="216"/>
      <c r="J242" s="217">
        <f>ROUND(I242*H242,2)</f>
        <v>0</v>
      </c>
      <c r="K242" s="213" t="s">
        <v>531</v>
      </c>
      <c r="L242" s="218"/>
      <c r="M242" s="219" t="s">
        <v>1</v>
      </c>
      <c r="N242" s="220" t="s">
        <v>38</v>
      </c>
      <c r="O242" s="73"/>
      <c r="P242" s="187">
        <f>O242*H242</f>
        <v>0</v>
      </c>
      <c r="Q242" s="187">
        <v>1.0129999999999999</v>
      </c>
      <c r="R242" s="187">
        <f>Q242*H242</f>
        <v>1.0129999999999999</v>
      </c>
      <c r="S242" s="187">
        <v>0</v>
      </c>
      <c r="T242" s="188">
        <f>S242*H242</f>
        <v>0</v>
      </c>
      <c r="AR242" s="189" t="s">
        <v>199</v>
      </c>
      <c r="AT242" s="189" t="s">
        <v>223</v>
      </c>
      <c r="AU242" s="189" t="s">
        <v>83</v>
      </c>
      <c r="AY242" s="18" t="s">
        <v>149</v>
      </c>
      <c r="BE242" s="190">
        <f>IF(N242="základní",J242,0)</f>
        <v>0</v>
      </c>
      <c r="BF242" s="190">
        <f>IF(N242="snížená",J242,0)</f>
        <v>0</v>
      </c>
      <c r="BG242" s="190">
        <f>IF(N242="zákl. přenesená",J242,0)</f>
        <v>0</v>
      </c>
      <c r="BH242" s="190">
        <f>IF(N242="sníž. přenesená",J242,0)</f>
        <v>0</v>
      </c>
      <c r="BI242" s="190">
        <f>IF(N242="nulová",J242,0)</f>
        <v>0</v>
      </c>
      <c r="BJ242" s="18" t="s">
        <v>81</v>
      </c>
      <c r="BK242" s="190">
        <f>ROUND(I242*H242,2)</f>
        <v>0</v>
      </c>
      <c r="BL242" s="18" t="s">
        <v>156</v>
      </c>
      <c r="BM242" s="189" t="s">
        <v>1317</v>
      </c>
    </row>
    <row r="243" s="12" customFormat="1">
      <c r="B243" s="194"/>
      <c r="D243" s="191" t="s">
        <v>160</v>
      </c>
      <c r="E243" s="195" t="s">
        <v>1</v>
      </c>
      <c r="F243" s="196" t="s">
        <v>692</v>
      </c>
      <c r="H243" s="197">
        <v>1</v>
      </c>
      <c r="I243" s="198"/>
      <c r="L243" s="194"/>
      <c r="M243" s="199"/>
      <c r="N243" s="200"/>
      <c r="O243" s="200"/>
      <c r="P243" s="200"/>
      <c r="Q243" s="200"/>
      <c r="R243" s="200"/>
      <c r="S243" s="200"/>
      <c r="T243" s="201"/>
      <c r="AT243" s="195" t="s">
        <v>160</v>
      </c>
      <c r="AU243" s="195" t="s">
        <v>83</v>
      </c>
      <c r="AV243" s="12" t="s">
        <v>83</v>
      </c>
      <c r="AW243" s="12" t="s">
        <v>30</v>
      </c>
      <c r="AX243" s="12" t="s">
        <v>81</v>
      </c>
      <c r="AY243" s="195" t="s">
        <v>149</v>
      </c>
    </row>
    <row r="244" s="1" customFormat="1" ht="24" customHeight="1">
      <c r="B244" s="177"/>
      <c r="C244" s="211" t="s">
        <v>374</v>
      </c>
      <c r="D244" s="211" t="s">
        <v>223</v>
      </c>
      <c r="E244" s="212" t="s">
        <v>791</v>
      </c>
      <c r="F244" s="213" t="s">
        <v>792</v>
      </c>
      <c r="G244" s="214" t="s">
        <v>334</v>
      </c>
      <c r="H244" s="215">
        <v>10</v>
      </c>
      <c r="I244" s="216"/>
      <c r="J244" s="217">
        <f>ROUND(I244*H244,2)</f>
        <v>0</v>
      </c>
      <c r="K244" s="213" t="s">
        <v>531</v>
      </c>
      <c r="L244" s="218"/>
      <c r="M244" s="219" t="s">
        <v>1</v>
      </c>
      <c r="N244" s="220" t="s">
        <v>38</v>
      </c>
      <c r="O244" s="73"/>
      <c r="P244" s="187">
        <f>O244*H244</f>
        <v>0</v>
      </c>
      <c r="Q244" s="187">
        <v>0.002</v>
      </c>
      <c r="R244" s="187">
        <f>Q244*H244</f>
        <v>0.02</v>
      </c>
      <c r="S244" s="187">
        <v>0</v>
      </c>
      <c r="T244" s="188">
        <f>S244*H244</f>
        <v>0</v>
      </c>
      <c r="AR244" s="189" t="s">
        <v>199</v>
      </c>
      <c r="AT244" s="189" t="s">
        <v>223</v>
      </c>
      <c r="AU244" s="189" t="s">
        <v>83</v>
      </c>
      <c r="AY244" s="18" t="s">
        <v>149</v>
      </c>
      <c r="BE244" s="190">
        <f>IF(N244="základní",J244,0)</f>
        <v>0</v>
      </c>
      <c r="BF244" s="190">
        <f>IF(N244="snížená",J244,0)</f>
        <v>0</v>
      </c>
      <c r="BG244" s="190">
        <f>IF(N244="zákl. přenesená",J244,0)</f>
        <v>0</v>
      </c>
      <c r="BH244" s="190">
        <f>IF(N244="sníž. přenesená",J244,0)</f>
        <v>0</v>
      </c>
      <c r="BI244" s="190">
        <f>IF(N244="nulová",J244,0)</f>
        <v>0</v>
      </c>
      <c r="BJ244" s="18" t="s">
        <v>81</v>
      </c>
      <c r="BK244" s="190">
        <f>ROUND(I244*H244,2)</f>
        <v>0</v>
      </c>
      <c r="BL244" s="18" t="s">
        <v>156</v>
      </c>
      <c r="BM244" s="189" t="s">
        <v>1318</v>
      </c>
    </row>
    <row r="245" s="12" customFormat="1">
      <c r="B245" s="194"/>
      <c r="D245" s="191" t="s">
        <v>160</v>
      </c>
      <c r="E245" s="195" t="s">
        <v>1</v>
      </c>
      <c r="F245" s="196" t="s">
        <v>789</v>
      </c>
      <c r="H245" s="197">
        <v>10</v>
      </c>
      <c r="I245" s="198"/>
      <c r="L245" s="194"/>
      <c r="M245" s="199"/>
      <c r="N245" s="200"/>
      <c r="O245" s="200"/>
      <c r="P245" s="200"/>
      <c r="Q245" s="200"/>
      <c r="R245" s="200"/>
      <c r="S245" s="200"/>
      <c r="T245" s="201"/>
      <c r="AT245" s="195" t="s">
        <v>160</v>
      </c>
      <c r="AU245" s="195" t="s">
        <v>83</v>
      </c>
      <c r="AV245" s="12" t="s">
        <v>83</v>
      </c>
      <c r="AW245" s="12" t="s">
        <v>30</v>
      </c>
      <c r="AX245" s="12" t="s">
        <v>81</v>
      </c>
      <c r="AY245" s="195" t="s">
        <v>149</v>
      </c>
    </row>
    <row r="246" s="1" customFormat="1" ht="24" customHeight="1">
      <c r="B246" s="177"/>
      <c r="C246" s="178" t="s">
        <v>379</v>
      </c>
      <c r="D246" s="178" t="s">
        <v>151</v>
      </c>
      <c r="E246" s="179" t="s">
        <v>796</v>
      </c>
      <c r="F246" s="180" t="s">
        <v>797</v>
      </c>
      <c r="G246" s="181" t="s">
        <v>334</v>
      </c>
      <c r="H246" s="182">
        <v>2</v>
      </c>
      <c r="I246" s="183"/>
      <c r="J246" s="184">
        <f>ROUND(I246*H246,2)</f>
        <v>0</v>
      </c>
      <c r="K246" s="180" t="s">
        <v>531</v>
      </c>
      <c r="L246" s="37"/>
      <c r="M246" s="185" t="s">
        <v>1</v>
      </c>
      <c r="N246" s="186" t="s">
        <v>38</v>
      </c>
      <c r="O246" s="73"/>
      <c r="P246" s="187">
        <f>O246*H246</f>
        <v>0</v>
      </c>
      <c r="Q246" s="187">
        <v>0.011469999999999999</v>
      </c>
      <c r="R246" s="187">
        <f>Q246*H246</f>
        <v>0.022939999999999999</v>
      </c>
      <c r="S246" s="187">
        <v>0</v>
      </c>
      <c r="T246" s="188">
        <f>S246*H246</f>
        <v>0</v>
      </c>
      <c r="AR246" s="189" t="s">
        <v>156</v>
      </c>
      <c r="AT246" s="189" t="s">
        <v>151</v>
      </c>
      <c r="AU246" s="189" t="s">
        <v>83</v>
      </c>
      <c r="AY246" s="18" t="s">
        <v>149</v>
      </c>
      <c r="BE246" s="190">
        <f>IF(N246="základní",J246,0)</f>
        <v>0</v>
      </c>
      <c r="BF246" s="190">
        <f>IF(N246="snížená",J246,0)</f>
        <v>0</v>
      </c>
      <c r="BG246" s="190">
        <f>IF(N246="zákl. přenesená",J246,0)</f>
        <v>0</v>
      </c>
      <c r="BH246" s="190">
        <f>IF(N246="sníž. přenesená",J246,0)</f>
        <v>0</v>
      </c>
      <c r="BI246" s="190">
        <f>IF(N246="nulová",J246,0)</f>
        <v>0</v>
      </c>
      <c r="BJ246" s="18" t="s">
        <v>81</v>
      </c>
      <c r="BK246" s="190">
        <f>ROUND(I246*H246,2)</f>
        <v>0</v>
      </c>
      <c r="BL246" s="18" t="s">
        <v>156</v>
      </c>
      <c r="BM246" s="189" t="s">
        <v>1319</v>
      </c>
    </row>
    <row r="247" s="12" customFormat="1">
      <c r="B247" s="194"/>
      <c r="D247" s="191" t="s">
        <v>160</v>
      </c>
      <c r="E247" s="195" t="s">
        <v>1</v>
      </c>
      <c r="F247" s="196" t="s">
        <v>749</v>
      </c>
      <c r="H247" s="197">
        <v>2</v>
      </c>
      <c r="I247" s="198"/>
      <c r="L247" s="194"/>
      <c r="M247" s="199"/>
      <c r="N247" s="200"/>
      <c r="O247" s="200"/>
      <c r="P247" s="200"/>
      <c r="Q247" s="200"/>
      <c r="R247" s="200"/>
      <c r="S247" s="200"/>
      <c r="T247" s="201"/>
      <c r="AT247" s="195" t="s">
        <v>160</v>
      </c>
      <c r="AU247" s="195" t="s">
        <v>83</v>
      </c>
      <c r="AV247" s="12" t="s">
        <v>83</v>
      </c>
      <c r="AW247" s="12" t="s">
        <v>30</v>
      </c>
      <c r="AX247" s="12" t="s">
        <v>81</v>
      </c>
      <c r="AY247" s="195" t="s">
        <v>149</v>
      </c>
    </row>
    <row r="248" s="1" customFormat="1" ht="24" customHeight="1">
      <c r="B248" s="177"/>
      <c r="C248" s="211" t="s">
        <v>384</v>
      </c>
      <c r="D248" s="211" t="s">
        <v>223</v>
      </c>
      <c r="E248" s="212" t="s">
        <v>801</v>
      </c>
      <c r="F248" s="213" t="s">
        <v>802</v>
      </c>
      <c r="G248" s="214" t="s">
        <v>334</v>
      </c>
      <c r="H248" s="215">
        <v>2</v>
      </c>
      <c r="I248" s="216"/>
      <c r="J248" s="217">
        <f>ROUND(I248*H248,2)</f>
        <v>0</v>
      </c>
      <c r="K248" s="213" t="s">
        <v>531</v>
      </c>
      <c r="L248" s="218"/>
      <c r="M248" s="219" t="s">
        <v>1</v>
      </c>
      <c r="N248" s="220" t="s">
        <v>38</v>
      </c>
      <c r="O248" s="73"/>
      <c r="P248" s="187">
        <f>O248*H248</f>
        <v>0</v>
      </c>
      <c r="Q248" s="187">
        <v>0.54800000000000004</v>
      </c>
      <c r="R248" s="187">
        <f>Q248*H248</f>
        <v>1.0960000000000001</v>
      </c>
      <c r="S248" s="187">
        <v>0</v>
      </c>
      <c r="T248" s="188">
        <f>S248*H248</f>
        <v>0</v>
      </c>
      <c r="AR248" s="189" t="s">
        <v>199</v>
      </c>
      <c r="AT248" s="189" t="s">
        <v>223</v>
      </c>
      <c r="AU248" s="189" t="s">
        <v>83</v>
      </c>
      <c r="AY248" s="18" t="s">
        <v>149</v>
      </c>
      <c r="BE248" s="190">
        <f>IF(N248="základní",J248,0)</f>
        <v>0</v>
      </c>
      <c r="BF248" s="190">
        <f>IF(N248="snížená",J248,0)</f>
        <v>0</v>
      </c>
      <c r="BG248" s="190">
        <f>IF(N248="zákl. přenesená",J248,0)</f>
        <v>0</v>
      </c>
      <c r="BH248" s="190">
        <f>IF(N248="sníž. přenesená",J248,0)</f>
        <v>0</v>
      </c>
      <c r="BI248" s="190">
        <f>IF(N248="nulová",J248,0)</f>
        <v>0</v>
      </c>
      <c r="BJ248" s="18" t="s">
        <v>81</v>
      </c>
      <c r="BK248" s="190">
        <f>ROUND(I248*H248,2)</f>
        <v>0</v>
      </c>
      <c r="BL248" s="18" t="s">
        <v>156</v>
      </c>
      <c r="BM248" s="189" t="s">
        <v>1320</v>
      </c>
    </row>
    <row r="249" s="12" customFormat="1">
      <c r="B249" s="194"/>
      <c r="D249" s="191" t="s">
        <v>160</v>
      </c>
      <c r="E249" s="195" t="s">
        <v>1</v>
      </c>
      <c r="F249" s="196" t="s">
        <v>749</v>
      </c>
      <c r="H249" s="197">
        <v>2</v>
      </c>
      <c r="I249" s="198"/>
      <c r="L249" s="194"/>
      <c r="M249" s="199"/>
      <c r="N249" s="200"/>
      <c r="O249" s="200"/>
      <c r="P249" s="200"/>
      <c r="Q249" s="200"/>
      <c r="R249" s="200"/>
      <c r="S249" s="200"/>
      <c r="T249" s="201"/>
      <c r="AT249" s="195" t="s">
        <v>160</v>
      </c>
      <c r="AU249" s="195" t="s">
        <v>83</v>
      </c>
      <c r="AV249" s="12" t="s">
        <v>83</v>
      </c>
      <c r="AW249" s="12" t="s">
        <v>30</v>
      </c>
      <c r="AX249" s="12" t="s">
        <v>81</v>
      </c>
      <c r="AY249" s="195" t="s">
        <v>149</v>
      </c>
    </row>
    <row r="250" s="1" customFormat="1" ht="24" customHeight="1">
      <c r="B250" s="177"/>
      <c r="C250" s="178" t="s">
        <v>390</v>
      </c>
      <c r="D250" s="178" t="s">
        <v>151</v>
      </c>
      <c r="E250" s="179" t="s">
        <v>805</v>
      </c>
      <c r="F250" s="180" t="s">
        <v>806</v>
      </c>
      <c r="G250" s="181" t="s">
        <v>334</v>
      </c>
      <c r="H250" s="182">
        <v>2</v>
      </c>
      <c r="I250" s="183"/>
      <c r="J250" s="184">
        <f>ROUND(I250*H250,2)</f>
        <v>0</v>
      </c>
      <c r="K250" s="180" t="s">
        <v>531</v>
      </c>
      <c r="L250" s="37"/>
      <c r="M250" s="185" t="s">
        <v>1</v>
      </c>
      <c r="N250" s="186" t="s">
        <v>38</v>
      </c>
      <c r="O250" s="73"/>
      <c r="P250" s="187">
        <f>O250*H250</f>
        <v>0</v>
      </c>
      <c r="Q250" s="187">
        <v>0.027529999999999999</v>
      </c>
      <c r="R250" s="187">
        <f>Q250*H250</f>
        <v>0.055059999999999998</v>
      </c>
      <c r="S250" s="187">
        <v>0</v>
      </c>
      <c r="T250" s="188">
        <f>S250*H250</f>
        <v>0</v>
      </c>
      <c r="AR250" s="189" t="s">
        <v>156</v>
      </c>
      <c r="AT250" s="189" t="s">
        <v>151</v>
      </c>
      <c r="AU250" s="189" t="s">
        <v>83</v>
      </c>
      <c r="AY250" s="18" t="s">
        <v>149</v>
      </c>
      <c r="BE250" s="190">
        <f>IF(N250="základní",J250,0)</f>
        <v>0</v>
      </c>
      <c r="BF250" s="190">
        <f>IF(N250="snížená",J250,0)</f>
        <v>0</v>
      </c>
      <c r="BG250" s="190">
        <f>IF(N250="zákl. přenesená",J250,0)</f>
        <v>0</v>
      </c>
      <c r="BH250" s="190">
        <f>IF(N250="sníž. přenesená",J250,0)</f>
        <v>0</v>
      </c>
      <c r="BI250" s="190">
        <f>IF(N250="nulová",J250,0)</f>
        <v>0</v>
      </c>
      <c r="BJ250" s="18" t="s">
        <v>81</v>
      </c>
      <c r="BK250" s="190">
        <f>ROUND(I250*H250,2)</f>
        <v>0</v>
      </c>
      <c r="BL250" s="18" t="s">
        <v>156</v>
      </c>
      <c r="BM250" s="189" t="s">
        <v>1321</v>
      </c>
    </row>
    <row r="251" s="12" customFormat="1">
      <c r="B251" s="194"/>
      <c r="D251" s="191" t="s">
        <v>160</v>
      </c>
      <c r="E251" s="195" t="s">
        <v>1</v>
      </c>
      <c r="F251" s="196" t="s">
        <v>1322</v>
      </c>
      <c r="H251" s="197">
        <v>2</v>
      </c>
      <c r="I251" s="198"/>
      <c r="L251" s="194"/>
      <c r="M251" s="199"/>
      <c r="N251" s="200"/>
      <c r="O251" s="200"/>
      <c r="P251" s="200"/>
      <c r="Q251" s="200"/>
      <c r="R251" s="200"/>
      <c r="S251" s="200"/>
      <c r="T251" s="201"/>
      <c r="AT251" s="195" t="s">
        <v>160</v>
      </c>
      <c r="AU251" s="195" t="s">
        <v>83</v>
      </c>
      <c r="AV251" s="12" t="s">
        <v>83</v>
      </c>
      <c r="AW251" s="12" t="s">
        <v>30</v>
      </c>
      <c r="AX251" s="12" t="s">
        <v>73</v>
      </c>
      <c r="AY251" s="195" t="s">
        <v>149</v>
      </c>
    </row>
    <row r="252" s="13" customFormat="1">
      <c r="B252" s="202"/>
      <c r="D252" s="191" t="s">
        <v>160</v>
      </c>
      <c r="E252" s="203" t="s">
        <v>1</v>
      </c>
      <c r="F252" s="204" t="s">
        <v>187</v>
      </c>
      <c r="H252" s="205">
        <v>2</v>
      </c>
      <c r="I252" s="206"/>
      <c r="L252" s="202"/>
      <c r="M252" s="207"/>
      <c r="N252" s="208"/>
      <c r="O252" s="208"/>
      <c r="P252" s="208"/>
      <c r="Q252" s="208"/>
      <c r="R252" s="208"/>
      <c r="S252" s="208"/>
      <c r="T252" s="209"/>
      <c r="AT252" s="203" t="s">
        <v>160</v>
      </c>
      <c r="AU252" s="203" t="s">
        <v>83</v>
      </c>
      <c r="AV252" s="13" t="s">
        <v>156</v>
      </c>
      <c r="AW252" s="13" t="s">
        <v>30</v>
      </c>
      <c r="AX252" s="13" t="s">
        <v>81</v>
      </c>
      <c r="AY252" s="203" t="s">
        <v>149</v>
      </c>
    </row>
    <row r="253" s="1" customFormat="1" ht="16.5" customHeight="1">
      <c r="B253" s="177"/>
      <c r="C253" s="211" t="s">
        <v>396</v>
      </c>
      <c r="D253" s="211" t="s">
        <v>223</v>
      </c>
      <c r="E253" s="212" t="s">
        <v>811</v>
      </c>
      <c r="F253" s="213" t="s">
        <v>812</v>
      </c>
      <c r="G253" s="214" t="s">
        <v>334</v>
      </c>
      <c r="H253" s="215">
        <v>2</v>
      </c>
      <c r="I253" s="216"/>
      <c r="J253" s="217">
        <f>ROUND(I253*H253,2)</f>
        <v>0</v>
      </c>
      <c r="K253" s="213" t="s">
        <v>531</v>
      </c>
      <c r="L253" s="218"/>
      <c r="M253" s="219" t="s">
        <v>1</v>
      </c>
      <c r="N253" s="220" t="s">
        <v>38</v>
      </c>
      <c r="O253" s="73"/>
      <c r="P253" s="187">
        <f>O253*H253</f>
        <v>0</v>
      </c>
      <c r="Q253" s="187">
        <v>1.8700000000000001</v>
      </c>
      <c r="R253" s="187">
        <f>Q253*H253</f>
        <v>3.7400000000000002</v>
      </c>
      <c r="S253" s="187">
        <v>0</v>
      </c>
      <c r="T253" s="188">
        <f>S253*H253</f>
        <v>0</v>
      </c>
      <c r="AR253" s="189" t="s">
        <v>199</v>
      </c>
      <c r="AT253" s="189" t="s">
        <v>223</v>
      </c>
      <c r="AU253" s="189" t="s">
        <v>83</v>
      </c>
      <c r="AY253" s="18" t="s">
        <v>149</v>
      </c>
      <c r="BE253" s="190">
        <f>IF(N253="základní",J253,0)</f>
        <v>0</v>
      </c>
      <c r="BF253" s="190">
        <f>IF(N253="snížená",J253,0)</f>
        <v>0</v>
      </c>
      <c r="BG253" s="190">
        <f>IF(N253="zákl. přenesená",J253,0)</f>
        <v>0</v>
      </c>
      <c r="BH253" s="190">
        <f>IF(N253="sníž. přenesená",J253,0)</f>
        <v>0</v>
      </c>
      <c r="BI253" s="190">
        <f>IF(N253="nulová",J253,0)</f>
        <v>0</v>
      </c>
      <c r="BJ253" s="18" t="s">
        <v>81</v>
      </c>
      <c r="BK253" s="190">
        <f>ROUND(I253*H253,2)</f>
        <v>0</v>
      </c>
      <c r="BL253" s="18" t="s">
        <v>156</v>
      </c>
      <c r="BM253" s="189" t="s">
        <v>1323</v>
      </c>
    </row>
    <row r="254" s="12" customFormat="1">
      <c r="B254" s="194"/>
      <c r="D254" s="191" t="s">
        <v>160</v>
      </c>
      <c r="E254" s="195" t="s">
        <v>1</v>
      </c>
      <c r="F254" s="196" t="s">
        <v>749</v>
      </c>
      <c r="H254" s="197">
        <v>2</v>
      </c>
      <c r="I254" s="198"/>
      <c r="L254" s="194"/>
      <c r="M254" s="199"/>
      <c r="N254" s="200"/>
      <c r="O254" s="200"/>
      <c r="P254" s="200"/>
      <c r="Q254" s="200"/>
      <c r="R254" s="200"/>
      <c r="S254" s="200"/>
      <c r="T254" s="201"/>
      <c r="AT254" s="195" t="s">
        <v>160</v>
      </c>
      <c r="AU254" s="195" t="s">
        <v>83</v>
      </c>
      <c r="AV254" s="12" t="s">
        <v>83</v>
      </c>
      <c r="AW254" s="12" t="s">
        <v>30</v>
      </c>
      <c r="AX254" s="12" t="s">
        <v>81</v>
      </c>
      <c r="AY254" s="195" t="s">
        <v>149</v>
      </c>
    </row>
    <row r="255" s="1" customFormat="1" ht="24" customHeight="1">
      <c r="B255" s="177"/>
      <c r="C255" s="178" t="s">
        <v>401</v>
      </c>
      <c r="D255" s="178" t="s">
        <v>151</v>
      </c>
      <c r="E255" s="179" t="s">
        <v>815</v>
      </c>
      <c r="F255" s="180" t="s">
        <v>816</v>
      </c>
      <c r="G255" s="181" t="s">
        <v>334</v>
      </c>
      <c r="H255" s="182">
        <v>2</v>
      </c>
      <c r="I255" s="183"/>
      <c r="J255" s="184">
        <f>ROUND(I255*H255,2)</f>
        <v>0</v>
      </c>
      <c r="K255" s="180" t="s">
        <v>531</v>
      </c>
      <c r="L255" s="37"/>
      <c r="M255" s="185" t="s">
        <v>1</v>
      </c>
      <c r="N255" s="186" t="s">
        <v>38</v>
      </c>
      <c r="O255" s="73"/>
      <c r="P255" s="187">
        <f>O255*H255</f>
        <v>0</v>
      </c>
      <c r="Q255" s="187">
        <v>0.21734000000000001</v>
      </c>
      <c r="R255" s="187">
        <f>Q255*H255</f>
        <v>0.43468000000000001</v>
      </c>
      <c r="S255" s="187">
        <v>0</v>
      </c>
      <c r="T255" s="188">
        <f>S255*H255</f>
        <v>0</v>
      </c>
      <c r="AR255" s="189" t="s">
        <v>156</v>
      </c>
      <c r="AT255" s="189" t="s">
        <v>151</v>
      </c>
      <c r="AU255" s="189" t="s">
        <v>83</v>
      </c>
      <c r="AY255" s="18" t="s">
        <v>149</v>
      </c>
      <c r="BE255" s="190">
        <f>IF(N255="základní",J255,0)</f>
        <v>0</v>
      </c>
      <c r="BF255" s="190">
        <f>IF(N255="snížená",J255,0)</f>
        <v>0</v>
      </c>
      <c r="BG255" s="190">
        <f>IF(N255="zákl. přenesená",J255,0)</f>
        <v>0</v>
      </c>
      <c r="BH255" s="190">
        <f>IF(N255="sníž. přenesená",J255,0)</f>
        <v>0</v>
      </c>
      <c r="BI255" s="190">
        <f>IF(N255="nulová",J255,0)</f>
        <v>0</v>
      </c>
      <c r="BJ255" s="18" t="s">
        <v>81</v>
      </c>
      <c r="BK255" s="190">
        <f>ROUND(I255*H255,2)</f>
        <v>0</v>
      </c>
      <c r="BL255" s="18" t="s">
        <v>156</v>
      </c>
      <c r="BM255" s="189" t="s">
        <v>1324</v>
      </c>
    </row>
    <row r="256" s="12" customFormat="1">
      <c r="B256" s="194"/>
      <c r="D256" s="191" t="s">
        <v>160</v>
      </c>
      <c r="E256" s="195" t="s">
        <v>1</v>
      </c>
      <c r="F256" s="196" t="s">
        <v>749</v>
      </c>
      <c r="H256" s="197">
        <v>2</v>
      </c>
      <c r="I256" s="198"/>
      <c r="L256" s="194"/>
      <c r="M256" s="199"/>
      <c r="N256" s="200"/>
      <c r="O256" s="200"/>
      <c r="P256" s="200"/>
      <c r="Q256" s="200"/>
      <c r="R256" s="200"/>
      <c r="S256" s="200"/>
      <c r="T256" s="201"/>
      <c r="AT256" s="195" t="s">
        <v>160</v>
      </c>
      <c r="AU256" s="195" t="s">
        <v>83</v>
      </c>
      <c r="AV256" s="12" t="s">
        <v>83</v>
      </c>
      <c r="AW256" s="12" t="s">
        <v>30</v>
      </c>
      <c r="AX256" s="12" t="s">
        <v>81</v>
      </c>
      <c r="AY256" s="195" t="s">
        <v>149</v>
      </c>
    </row>
    <row r="257" s="1" customFormat="1" ht="24" customHeight="1">
      <c r="B257" s="177"/>
      <c r="C257" s="211" t="s">
        <v>406</v>
      </c>
      <c r="D257" s="211" t="s">
        <v>223</v>
      </c>
      <c r="E257" s="212" t="s">
        <v>819</v>
      </c>
      <c r="F257" s="213" t="s">
        <v>820</v>
      </c>
      <c r="G257" s="214" t="s">
        <v>334</v>
      </c>
      <c r="H257" s="215">
        <v>2</v>
      </c>
      <c r="I257" s="216"/>
      <c r="J257" s="217">
        <f>ROUND(I257*H257,2)</f>
        <v>0</v>
      </c>
      <c r="K257" s="213" t="s">
        <v>531</v>
      </c>
      <c r="L257" s="218"/>
      <c r="M257" s="219" t="s">
        <v>1</v>
      </c>
      <c r="N257" s="220" t="s">
        <v>38</v>
      </c>
      <c r="O257" s="73"/>
      <c r="P257" s="187">
        <f>O257*H257</f>
        <v>0</v>
      </c>
      <c r="Q257" s="187">
        <v>0.16500000000000001</v>
      </c>
      <c r="R257" s="187">
        <f>Q257*H257</f>
        <v>0.33000000000000002</v>
      </c>
      <c r="S257" s="187">
        <v>0</v>
      </c>
      <c r="T257" s="188">
        <f>S257*H257</f>
        <v>0</v>
      </c>
      <c r="AR257" s="189" t="s">
        <v>199</v>
      </c>
      <c r="AT257" s="189" t="s">
        <v>223</v>
      </c>
      <c r="AU257" s="189" t="s">
        <v>83</v>
      </c>
      <c r="AY257" s="18" t="s">
        <v>149</v>
      </c>
      <c r="BE257" s="190">
        <f>IF(N257="základní",J257,0)</f>
        <v>0</v>
      </c>
      <c r="BF257" s="190">
        <f>IF(N257="snížená",J257,0)</f>
        <v>0</v>
      </c>
      <c r="BG257" s="190">
        <f>IF(N257="zákl. přenesená",J257,0)</f>
        <v>0</v>
      </c>
      <c r="BH257" s="190">
        <f>IF(N257="sníž. přenesená",J257,0)</f>
        <v>0</v>
      </c>
      <c r="BI257" s="190">
        <f>IF(N257="nulová",J257,0)</f>
        <v>0</v>
      </c>
      <c r="BJ257" s="18" t="s">
        <v>81</v>
      </c>
      <c r="BK257" s="190">
        <f>ROUND(I257*H257,2)</f>
        <v>0</v>
      </c>
      <c r="BL257" s="18" t="s">
        <v>156</v>
      </c>
      <c r="BM257" s="189" t="s">
        <v>1325</v>
      </c>
    </row>
    <row r="258" s="12" customFormat="1">
      <c r="B258" s="194"/>
      <c r="D258" s="191" t="s">
        <v>160</v>
      </c>
      <c r="E258" s="195" t="s">
        <v>1</v>
      </c>
      <c r="F258" s="196" t="s">
        <v>749</v>
      </c>
      <c r="H258" s="197">
        <v>2</v>
      </c>
      <c r="I258" s="198"/>
      <c r="L258" s="194"/>
      <c r="M258" s="199"/>
      <c r="N258" s="200"/>
      <c r="O258" s="200"/>
      <c r="P258" s="200"/>
      <c r="Q258" s="200"/>
      <c r="R258" s="200"/>
      <c r="S258" s="200"/>
      <c r="T258" s="201"/>
      <c r="AT258" s="195" t="s">
        <v>160</v>
      </c>
      <c r="AU258" s="195" t="s">
        <v>83</v>
      </c>
      <c r="AV258" s="12" t="s">
        <v>83</v>
      </c>
      <c r="AW258" s="12" t="s">
        <v>30</v>
      </c>
      <c r="AX258" s="12" t="s">
        <v>81</v>
      </c>
      <c r="AY258" s="195" t="s">
        <v>149</v>
      </c>
    </row>
    <row r="259" s="1" customFormat="1" ht="16.5" customHeight="1">
      <c r="B259" s="177"/>
      <c r="C259" s="178" t="s">
        <v>411</v>
      </c>
      <c r="D259" s="178" t="s">
        <v>151</v>
      </c>
      <c r="E259" s="179" t="s">
        <v>823</v>
      </c>
      <c r="F259" s="180" t="s">
        <v>824</v>
      </c>
      <c r="G259" s="181" t="s">
        <v>281</v>
      </c>
      <c r="H259" s="182">
        <v>30.649999999999999</v>
      </c>
      <c r="I259" s="183"/>
      <c r="J259" s="184">
        <f>ROUND(I259*H259,2)</f>
        <v>0</v>
      </c>
      <c r="K259" s="180" t="s">
        <v>531</v>
      </c>
      <c r="L259" s="37"/>
      <c r="M259" s="185" t="s">
        <v>1</v>
      </c>
      <c r="N259" s="186" t="s">
        <v>38</v>
      </c>
      <c r="O259" s="73"/>
      <c r="P259" s="187">
        <f>O259*H259</f>
        <v>0</v>
      </c>
      <c r="Q259" s="187">
        <v>0.00012999999999999999</v>
      </c>
      <c r="R259" s="187">
        <f>Q259*H259</f>
        <v>0.0039844999999999993</v>
      </c>
      <c r="S259" s="187">
        <v>0</v>
      </c>
      <c r="T259" s="188">
        <f>S259*H259</f>
        <v>0</v>
      </c>
      <c r="AR259" s="189" t="s">
        <v>156</v>
      </c>
      <c r="AT259" s="189" t="s">
        <v>151</v>
      </c>
      <c r="AU259" s="189" t="s">
        <v>83</v>
      </c>
      <c r="AY259" s="18" t="s">
        <v>149</v>
      </c>
      <c r="BE259" s="190">
        <f>IF(N259="základní",J259,0)</f>
        <v>0</v>
      </c>
      <c r="BF259" s="190">
        <f>IF(N259="snížená",J259,0)</f>
        <v>0</v>
      </c>
      <c r="BG259" s="190">
        <f>IF(N259="zákl. přenesená",J259,0)</f>
        <v>0</v>
      </c>
      <c r="BH259" s="190">
        <f>IF(N259="sníž. přenesená",J259,0)</f>
        <v>0</v>
      </c>
      <c r="BI259" s="190">
        <f>IF(N259="nulová",J259,0)</f>
        <v>0</v>
      </c>
      <c r="BJ259" s="18" t="s">
        <v>81</v>
      </c>
      <c r="BK259" s="190">
        <f>ROUND(I259*H259,2)</f>
        <v>0</v>
      </c>
      <c r="BL259" s="18" t="s">
        <v>156</v>
      </c>
      <c r="BM259" s="189" t="s">
        <v>1326</v>
      </c>
    </row>
    <row r="260" s="12" customFormat="1">
      <c r="B260" s="194"/>
      <c r="D260" s="191" t="s">
        <v>160</v>
      </c>
      <c r="E260" s="195" t="s">
        <v>1</v>
      </c>
      <c r="F260" s="196" t="s">
        <v>1306</v>
      </c>
      <c r="H260" s="197">
        <v>30.649999999999999</v>
      </c>
      <c r="I260" s="198"/>
      <c r="L260" s="194"/>
      <c r="M260" s="199"/>
      <c r="N260" s="200"/>
      <c r="O260" s="200"/>
      <c r="P260" s="200"/>
      <c r="Q260" s="200"/>
      <c r="R260" s="200"/>
      <c r="S260" s="200"/>
      <c r="T260" s="201"/>
      <c r="AT260" s="195" t="s">
        <v>160</v>
      </c>
      <c r="AU260" s="195" t="s">
        <v>83</v>
      </c>
      <c r="AV260" s="12" t="s">
        <v>83</v>
      </c>
      <c r="AW260" s="12" t="s">
        <v>30</v>
      </c>
      <c r="AX260" s="12" t="s">
        <v>73</v>
      </c>
      <c r="AY260" s="195" t="s">
        <v>149</v>
      </c>
    </row>
    <row r="261" s="13" customFormat="1">
      <c r="B261" s="202"/>
      <c r="D261" s="191" t="s">
        <v>160</v>
      </c>
      <c r="E261" s="203" t="s">
        <v>1</v>
      </c>
      <c r="F261" s="204" t="s">
        <v>187</v>
      </c>
      <c r="H261" s="205">
        <v>30.649999999999999</v>
      </c>
      <c r="I261" s="206"/>
      <c r="L261" s="202"/>
      <c r="M261" s="207"/>
      <c r="N261" s="208"/>
      <c r="O261" s="208"/>
      <c r="P261" s="208"/>
      <c r="Q261" s="208"/>
      <c r="R261" s="208"/>
      <c r="S261" s="208"/>
      <c r="T261" s="209"/>
      <c r="AT261" s="203" t="s">
        <v>160</v>
      </c>
      <c r="AU261" s="203" t="s">
        <v>83</v>
      </c>
      <c r="AV261" s="13" t="s">
        <v>156</v>
      </c>
      <c r="AW261" s="13" t="s">
        <v>30</v>
      </c>
      <c r="AX261" s="13" t="s">
        <v>81</v>
      </c>
      <c r="AY261" s="203" t="s">
        <v>149</v>
      </c>
    </row>
    <row r="262" s="11" customFormat="1" ht="22.8" customHeight="1">
      <c r="B262" s="164"/>
      <c r="D262" s="165" t="s">
        <v>72</v>
      </c>
      <c r="E262" s="175" t="s">
        <v>204</v>
      </c>
      <c r="F262" s="175" t="s">
        <v>330</v>
      </c>
      <c r="I262" s="167"/>
      <c r="J262" s="176">
        <f>BK262</f>
        <v>0</v>
      </c>
      <c r="L262" s="164"/>
      <c r="M262" s="169"/>
      <c r="N262" s="170"/>
      <c r="O262" s="170"/>
      <c r="P262" s="171">
        <f>SUM(P263:P264)</f>
        <v>0</v>
      </c>
      <c r="Q262" s="170"/>
      <c r="R262" s="171">
        <f>SUM(R263:R264)</f>
        <v>0</v>
      </c>
      <c r="S262" s="170"/>
      <c r="T262" s="172">
        <f>SUM(T263:T264)</f>
        <v>0</v>
      </c>
      <c r="AR262" s="165" t="s">
        <v>81</v>
      </c>
      <c r="AT262" s="173" t="s">
        <v>72</v>
      </c>
      <c r="AU262" s="173" t="s">
        <v>81</v>
      </c>
      <c r="AY262" s="165" t="s">
        <v>149</v>
      </c>
      <c r="BK262" s="174">
        <f>SUM(BK263:BK264)</f>
        <v>0</v>
      </c>
    </row>
    <row r="263" s="1" customFormat="1" ht="24" customHeight="1">
      <c r="B263" s="177"/>
      <c r="C263" s="178" t="s">
        <v>417</v>
      </c>
      <c r="D263" s="178" t="s">
        <v>151</v>
      </c>
      <c r="E263" s="179" t="s">
        <v>832</v>
      </c>
      <c r="F263" s="180" t="s">
        <v>833</v>
      </c>
      <c r="G263" s="181" t="s">
        <v>281</v>
      </c>
      <c r="H263" s="182">
        <v>71.599999999999994</v>
      </c>
      <c r="I263" s="183"/>
      <c r="J263" s="184">
        <f>ROUND(I263*H263,2)</f>
        <v>0</v>
      </c>
      <c r="K263" s="180" t="s">
        <v>531</v>
      </c>
      <c r="L263" s="37"/>
      <c r="M263" s="185" t="s">
        <v>1</v>
      </c>
      <c r="N263" s="186" t="s">
        <v>38</v>
      </c>
      <c r="O263" s="73"/>
      <c r="P263" s="187">
        <f>O263*H263</f>
        <v>0</v>
      </c>
      <c r="Q263" s="187">
        <v>0</v>
      </c>
      <c r="R263" s="187">
        <f>Q263*H263</f>
        <v>0</v>
      </c>
      <c r="S263" s="187">
        <v>0</v>
      </c>
      <c r="T263" s="188">
        <f>S263*H263</f>
        <v>0</v>
      </c>
      <c r="AR263" s="189" t="s">
        <v>156</v>
      </c>
      <c r="AT263" s="189" t="s">
        <v>151</v>
      </c>
      <c r="AU263" s="189" t="s">
        <v>83</v>
      </c>
      <c r="AY263" s="18" t="s">
        <v>149</v>
      </c>
      <c r="BE263" s="190">
        <f>IF(N263="základní",J263,0)</f>
        <v>0</v>
      </c>
      <c r="BF263" s="190">
        <f>IF(N263="snížená",J263,0)</f>
        <v>0</v>
      </c>
      <c r="BG263" s="190">
        <f>IF(N263="zákl. přenesená",J263,0)</f>
        <v>0</v>
      </c>
      <c r="BH263" s="190">
        <f>IF(N263="sníž. přenesená",J263,0)</f>
        <v>0</v>
      </c>
      <c r="BI263" s="190">
        <f>IF(N263="nulová",J263,0)</f>
        <v>0</v>
      </c>
      <c r="BJ263" s="18" t="s">
        <v>81</v>
      </c>
      <c r="BK263" s="190">
        <f>ROUND(I263*H263,2)</f>
        <v>0</v>
      </c>
      <c r="BL263" s="18" t="s">
        <v>156</v>
      </c>
      <c r="BM263" s="189" t="s">
        <v>1327</v>
      </c>
    </row>
    <row r="264" s="12" customFormat="1">
      <c r="B264" s="194"/>
      <c r="D264" s="191" t="s">
        <v>160</v>
      </c>
      <c r="E264" s="195" t="s">
        <v>1</v>
      </c>
      <c r="F264" s="196" t="s">
        <v>1328</v>
      </c>
      <c r="H264" s="197">
        <v>71.599999999999994</v>
      </c>
      <c r="I264" s="198"/>
      <c r="L264" s="194"/>
      <c r="M264" s="199"/>
      <c r="N264" s="200"/>
      <c r="O264" s="200"/>
      <c r="P264" s="200"/>
      <c r="Q264" s="200"/>
      <c r="R264" s="200"/>
      <c r="S264" s="200"/>
      <c r="T264" s="201"/>
      <c r="AT264" s="195" t="s">
        <v>160</v>
      </c>
      <c r="AU264" s="195" t="s">
        <v>83</v>
      </c>
      <c r="AV264" s="12" t="s">
        <v>83</v>
      </c>
      <c r="AW264" s="12" t="s">
        <v>30</v>
      </c>
      <c r="AX264" s="12" t="s">
        <v>81</v>
      </c>
      <c r="AY264" s="195" t="s">
        <v>149</v>
      </c>
    </row>
    <row r="265" s="11" customFormat="1" ht="22.8" customHeight="1">
      <c r="B265" s="164"/>
      <c r="D265" s="165" t="s">
        <v>72</v>
      </c>
      <c r="E265" s="175" t="s">
        <v>427</v>
      </c>
      <c r="F265" s="175" t="s">
        <v>428</v>
      </c>
      <c r="I265" s="167"/>
      <c r="J265" s="176">
        <f>BK265</f>
        <v>0</v>
      </c>
      <c r="L265" s="164"/>
      <c r="M265" s="169"/>
      <c r="N265" s="170"/>
      <c r="O265" s="170"/>
      <c r="P265" s="171">
        <f>SUM(P266:P283)</f>
        <v>0</v>
      </c>
      <c r="Q265" s="170"/>
      <c r="R265" s="171">
        <f>SUM(R266:R283)</f>
        <v>0</v>
      </c>
      <c r="S265" s="170"/>
      <c r="T265" s="172">
        <f>SUM(T266:T283)</f>
        <v>0</v>
      </c>
      <c r="AR265" s="165" t="s">
        <v>81</v>
      </c>
      <c r="AT265" s="173" t="s">
        <v>72</v>
      </c>
      <c r="AU265" s="173" t="s">
        <v>81</v>
      </c>
      <c r="AY265" s="165" t="s">
        <v>149</v>
      </c>
      <c r="BK265" s="174">
        <f>SUM(BK266:BK283)</f>
        <v>0</v>
      </c>
    </row>
    <row r="266" s="1" customFormat="1" ht="36" customHeight="1">
      <c r="B266" s="177"/>
      <c r="C266" s="178" t="s">
        <v>422</v>
      </c>
      <c r="D266" s="178" t="s">
        <v>151</v>
      </c>
      <c r="E266" s="179" t="s">
        <v>430</v>
      </c>
      <c r="F266" s="180" t="s">
        <v>431</v>
      </c>
      <c r="G266" s="181" t="s">
        <v>226</v>
      </c>
      <c r="H266" s="182">
        <v>25.274999999999999</v>
      </c>
      <c r="I266" s="183"/>
      <c r="J266" s="184">
        <f>ROUND(I266*H266,2)</f>
        <v>0</v>
      </c>
      <c r="K266" s="180" t="s">
        <v>531</v>
      </c>
      <c r="L266" s="37"/>
      <c r="M266" s="185" t="s">
        <v>1</v>
      </c>
      <c r="N266" s="186" t="s">
        <v>38</v>
      </c>
      <c r="O266" s="73"/>
      <c r="P266" s="187">
        <f>O266*H266</f>
        <v>0</v>
      </c>
      <c r="Q266" s="187">
        <v>0</v>
      </c>
      <c r="R266" s="187">
        <f>Q266*H266</f>
        <v>0</v>
      </c>
      <c r="S266" s="187">
        <v>0</v>
      </c>
      <c r="T266" s="188">
        <f>S266*H266</f>
        <v>0</v>
      </c>
      <c r="AR266" s="189" t="s">
        <v>156</v>
      </c>
      <c r="AT266" s="189" t="s">
        <v>151</v>
      </c>
      <c r="AU266" s="189" t="s">
        <v>83</v>
      </c>
      <c r="AY266" s="18" t="s">
        <v>149</v>
      </c>
      <c r="BE266" s="190">
        <f>IF(N266="základní",J266,0)</f>
        <v>0</v>
      </c>
      <c r="BF266" s="190">
        <f>IF(N266="snížená",J266,0)</f>
        <v>0</v>
      </c>
      <c r="BG266" s="190">
        <f>IF(N266="zákl. přenesená",J266,0)</f>
        <v>0</v>
      </c>
      <c r="BH266" s="190">
        <f>IF(N266="sníž. přenesená",J266,0)</f>
        <v>0</v>
      </c>
      <c r="BI266" s="190">
        <f>IF(N266="nulová",J266,0)</f>
        <v>0</v>
      </c>
      <c r="BJ266" s="18" t="s">
        <v>81</v>
      </c>
      <c r="BK266" s="190">
        <f>ROUND(I266*H266,2)</f>
        <v>0</v>
      </c>
      <c r="BL266" s="18" t="s">
        <v>156</v>
      </c>
      <c r="BM266" s="189" t="s">
        <v>1329</v>
      </c>
    </row>
    <row r="267" s="12" customFormat="1">
      <c r="B267" s="194"/>
      <c r="D267" s="191" t="s">
        <v>160</v>
      </c>
      <c r="E267" s="195" t="s">
        <v>1</v>
      </c>
      <c r="F267" s="196" t="s">
        <v>1330</v>
      </c>
      <c r="H267" s="197">
        <v>25.274999999999999</v>
      </c>
      <c r="I267" s="198"/>
      <c r="L267" s="194"/>
      <c r="M267" s="199"/>
      <c r="N267" s="200"/>
      <c r="O267" s="200"/>
      <c r="P267" s="200"/>
      <c r="Q267" s="200"/>
      <c r="R267" s="200"/>
      <c r="S267" s="200"/>
      <c r="T267" s="201"/>
      <c r="AT267" s="195" t="s">
        <v>160</v>
      </c>
      <c r="AU267" s="195" t="s">
        <v>83</v>
      </c>
      <c r="AV267" s="12" t="s">
        <v>83</v>
      </c>
      <c r="AW267" s="12" t="s">
        <v>30</v>
      </c>
      <c r="AX267" s="12" t="s">
        <v>81</v>
      </c>
      <c r="AY267" s="195" t="s">
        <v>149</v>
      </c>
    </row>
    <row r="268" s="1" customFormat="1" ht="36" customHeight="1">
      <c r="B268" s="177"/>
      <c r="C268" s="178" t="s">
        <v>429</v>
      </c>
      <c r="D268" s="178" t="s">
        <v>151</v>
      </c>
      <c r="E268" s="179" t="s">
        <v>436</v>
      </c>
      <c r="F268" s="180" t="s">
        <v>437</v>
      </c>
      <c r="G268" s="181" t="s">
        <v>226</v>
      </c>
      <c r="H268" s="182">
        <v>985.72500000000002</v>
      </c>
      <c r="I268" s="183"/>
      <c r="J268" s="184">
        <f>ROUND(I268*H268,2)</f>
        <v>0</v>
      </c>
      <c r="K268" s="180" t="s">
        <v>531</v>
      </c>
      <c r="L268" s="37"/>
      <c r="M268" s="185" t="s">
        <v>1</v>
      </c>
      <c r="N268" s="186" t="s">
        <v>38</v>
      </c>
      <c r="O268" s="73"/>
      <c r="P268" s="187">
        <f>O268*H268</f>
        <v>0</v>
      </c>
      <c r="Q268" s="187">
        <v>0</v>
      </c>
      <c r="R268" s="187">
        <f>Q268*H268</f>
        <v>0</v>
      </c>
      <c r="S268" s="187">
        <v>0</v>
      </c>
      <c r="T268" s="188">
        <f>S268*H268</f>
        <v>0</v>
      </c>
      <c r="AR268" s="189" t="s">
        <v>156</v>
      </c>
      <c r="AT268" s="189" t="s">
        <v>151</v>
      </c>
      <c r="AU268" s="189" t="s">
        <v>83</v>
      </c>
      <c r="AY268" s="18" t="s">
        <v>149</v>
      </c>
      <c r="BE268" s="190">
        <f>IF(N268="základní",J268,0)</f>
        <v>0</v>
      </c>
      <c r="BF268" s="190">
        <f>IF(N268="snížená",J268,0)</f>
        <v>0</v>
      </c>
      <c r="BG268" s="190">
        <f>IF(N268="zákl. přenesená",J268,0)</f>
        <v>0</v>
      </c>
      <c r="BH268" s="190">
        <f>IF(N268="sníž. přenesená",J268,0)</f>
        <v>0</v>
      </c>
      <c r="BI268" s="190">
        <f>IF(N268="nulová",J268,0)</f>
        <v>0</v>
      </c>
      <c r="BJ268" s="18" t="s">
        <v>81</v>
      </c>
      <c r="BK268" s="190">
        <f>ROUND(I268*H268,2)</f>
        <v>0</v>
      </c>
      <c r="BL268" s="18" t="s">
        <v>156</v>
      </c>
      <c r="BM268" s="189" t="s">
        <v>1331</v>
      </c>
    </row>
    <row r="269" s="12" customFormat="1">
      <c r="B269" s="194"/>
      <c r="D269" s="191" t="s">
        <v>160</v>
      </c>
      <c r="E269" s="195" t="s">
        <v>1</v>
      </c>
      <c r="F269" s="196" t="s">
        <v>1332</v>
      </c>
      <c r="H269" s="197">
        <v>985.72500000000002</v>
      </c>
      <c r="I269" s="198"/>
      <c r="L269" s="194"/>
      <c r="M269" s="199"/>
      <c r="N269" s="200"/>
      <c r="O269" s="200"/>
      <c r="P269" s="200"/>
      <c r="Q269" s="200"/>
      <c r="R269" s="200"/>
      <c r="S269" s="200"/>
      <c r="T269" s="201"/>
      <c r="AT269" s="195" t="s">
        <v>160</v>
      </c>
      <c r="AU269" s="195" t="s">
        <v>83</v>
      </c>
      <c r="AV269" s="12" t="s">
        <v>83</v>
      </c>
      <c r="AW269" s="12" t="s">
        <v>30</v>
      </c>
      <c r="AX269" s="12" t="s">
        <v>81</v>
      </c>
      <c r="AY269" s="195" t="s">
        <v>149</v>
      </c>
    </row>
    <row r="270" s="1" customFormat="1" ht="36" customHeight="1">
      <c r="B270" s="177"/>
      <c r="C270" s="178" t="s">
        <v>435</v>
      </c>
      <c r="D270" s="178" t="s">
        <v>151</v>
      </c>
      <c r="E270" s="179" t="s">
        <v>842</v>
      </c>
      <c r="F270" s="180" t="s">
        <v>843</v>
      </c>
      <c r="G270" s="181" t="s">
        <v>226</v>
      </c>
      <c r="H270" s="182">
        <v>2.3999999999999999</v>
      </c>
      <c r="I270" s="183"/>
      <c r="J270" s="184">
        <f>ROUND(I270*H270,2)</f>
        <v>0</v>
      </c>
      <c r="K270" s="180" t="s">
        <v>531</v>
      </c>
      <c r="L270" s="37"/>
      <c r="M270" s="185" t="s">
        <v>1</v>
      </c>
      <c r="N270" s="186" t="s">
        <v>38</v>
      </c>
      <c r="O270" s="73"/>
      <c r="P270" s="187">
        <f>O270*H270</f>
        <v>0</v>
      </c>
      <c r="Q270" s="187">
        <v>0</v>
      </c>
      <c r="R270" s="187">
        <f>Q270*H270</f>
        <v>0</v>
      </c>
      <c r="S270" s="187">
        <v>0</v>
      </c>
      <c r="T270" s="188">
        <f>S270*H270</f>
        <v>0</v>
      </c>
      <c r="AR270" s="189" t="s">
        <v>156</v>
      </c>
      <c r="AT270" s="189" t="s">
        <v>151</v>
      </c>
      <c r="AU270" s="189" t="s">
        <v>83</v>
      </c>
      <c r="AY270" s="18" t="s">
        <v>149</v>
      </c>
      <c r="BE270" s="190">
        <f>IF(N270="základní",J270,0)</f>
        <v>0</v>
      </c>
      <c r="BF270" s="190">
        <f>IF(N270="snížená",J270,0)</f>
        <v>0</v>
      </c>
      <c r="BG270" s="190">
        <f>IF(N270="zákl. přenesená",J270,0)</f>
        <v>0</v>
      </c>
      <c r="BH270" s="190">
        <f>IF(N270="sníž. přenesená",J270,0)</f>
        <v>0</v>
      </c>
      <c r="BI270" s="190">
        <f>IF(N270="nulová",J270,0)</f>
        <v>0</v>
      </c>
      <c r="BJ270" s="18" t="s">
        <v>81</v>
      </c>
      <c r="BK270" s="190">
        <f>ROUND(I270*H270,2)</f>
        <v>0</v>
      </c>
      <c r="BL270" s="18" t="s">
        <v>156</v>
      </c>
      <c r="BM270" s="189" t="s">
        <v>1333</v>
      </c>
    </row>
    <row r="271" s="12" customFormat="1">
      <c r="B271" s="194"/>
      <c r="D271" s="191" t="s">
        <v>160</v>
      </c>
      <c r="E271" s="195" t="s">
        <v>1</v>
      </c>
      <c r="F271" s="196" t="s">
        <v>845</v>
      </c>
      <c r="H271" s="197">
        <v>2.3999999999999999</v>
      </c>
      <c r="I271" s="198"/>
      <c r="L271" s="194"/>
      <c r="M271" s="199"/>
      <c r="N271" s="200"/>
      <c r="O271" s="200"/>
      <c r="P271" s="200"/>
      <c r="Q271" s="200"/>
      <c r="R271" s="200"/>
      <c r="S271" s="200"/>
      <c r="T271" s="201"/>
      <c r="AT271" s="195" t="s">
        <v>160</v>
      </c>
      <c r="AU271" s="195" t="s">
        <v>83</v>
      </c>
      <c r="AV271" s="12" t="s">
        <v>83</v>
      </c>
      <c r="AW271" s="12" t="s">
        <v>30</v>
      </c>
      <c r="AX271" s="12" t="s">
        <v>81</v>
      </c>
      <c r="AY271" s="195" t="s">
        <v>149</v>
      </c>
    </row>
    <row r="272" s="1" customFormat="1" ht="36" customHeight="1">
      <c r="B272" s="177"/>
      <c r="C272" s="178" t="s">
        <v>440</v>
      </c>
      <c r="D272" s="178" t="s">
        <v>151</v>
      </c>
      <c r="E272" s="179" t="s">
        <v>846</v>
      </c>
      <c r="F272" s="180" t="s">
        <v>437</v>
      </c>
      <c r="G272" s="181" t="s">
        <v>226</v>
      </c>
      <c r="H272" s="182">
        <v>93.599999999999994</v>
      </c>
      <c r="I272" s="183"/>
      <c r="J272" s="184">
        <f>ROUND(I272*H272,2)</f>
        <v>0</v>
      </c>
      <c r="K272" s="180" t="s">
        <v>531</v>
      </c>
      <c r="L272" s="37"/>
      <c r="M272" s="185" t="s">
        <v>1</v>
      </c>
      <c r="N272" s="186" t="s">
        <v>38</v>
      </c>
      <c r="O272" s="73"/>
      <c r="P272" s="187">
        <f>O272*H272</f>
        <v>0</v>
      </c>
      <c r="Q272" s="187">
        <v>0</v>
      </c>
      <c r="R272" s="187">
        <f>Q272*H272</f>
        <v>0</v>
      </c>
      <c r="S272" s="187">
        <v>0</v>
      </c>
      <c r="T272" s="188">
        <f>S272*H272</f>
        <v>0</v>
      </c>
      <c r="AR272" s="189" t="s">
        <v>156</v>
      </c>
      <c r="AT272" s="189" t="s">
        <v>151</v>
      </c>
      <c r="AU272" s="189" t="s">
        <v>83</v>
      </c>
      <c r="AY272" s="18" t="s">
        <v>149</v>
      </c>
      <c r="BE272" s="190">
        <f>IF(N272="základní",J272,0)</f>
        <v>0</v>
      </c>
      <c r="BF272" s="190">
        <f>IF(N272="snížená",J272,0)</f>
        <v>0</v>
      </c>
      <c r="BG272" s="190">
        <f>IF(N272="zákl. přenesená",J272,0)</f>
        <v>0</v>
      </c>
      <c r="BH272" s="190">
        <f>IF(N272="sníž. přenesená",J272,0)</f>
        <v>0</v>
      </c>
      <c r="BI272" s="190">
        <f>IF(N272="nulová",J272,0)</f>
        <v>0</v>
      </c>
      <c r="BJ272" s="18" t="s">
        <v>81</v>
      </c>
      <c r="BK272" s="190">
        <f>ROUND(I272*H272,2)</f>
        <v>0</v>
      </c>
      <c r="BL272" s="18" t="s">
        <v>156</v>
      </c>
      <c r="BM272" s="189" t="s">
        <v>1334</v>
      </c>
    </row>
    <row r="273" s="12" customFormat="1">
      <c r="B273" s="194"/>
      <c r="D273" s="191" t="s">
        <v>160</v>
      </c>
      <c r="E273" s="195" t="s">
        <v>1</v>
      </c>
      <c r="F273" s="196" t="s">
        <v>848</v>
      </c>
      <c r="H273" s="197">
        <v>93.599999999999994</v>
      </c>
      <c r="I273" s="198"/>
      <c r="L273" s="194"/>
      <c r="M273" s="199"/>
      <c r="N273" s="200"/>
      <c r="O273" s="200"/>
      <c r="P273" s="200"/>
      <c r="Q273" s="200"/>
      <c r="R273" s="200"/>
      <c r="S273" s="200"/>
      <c r="T273" s="201"/>
      <c r="AT273" s="195" t="s">
        <v>160</v>
      </c>
      <c r="AU273" s="195" t="s">
        <v>83</v>
      </c>
      <c r="AV273" s="12" t="s">
        <v>83</v>
      </c>
      <c r="AW273" s="12" t="s">
        <v>30</v>
      </c>
      <c r="AX273" s="12" t="s">
        <v>81</v>
      </c>
      <c r="AY273" s="195" t="s">
        <v>149</v>
      </c>
    </row>
    <row r="274" s="1" customFormat="1" ht="36" customHeight="1">
      <c r="B274" s="177"/>
      <c r="C274" s="178" t="s">
        <v>447</v>
      </c>
      <c r="D274" s="178" t="s">
        <v>151</v>
      </c>
      <c r="E274" s="179" t="s">
        <v>850</v>
      </c>
      <c r="F274" s="180" t="s">
        <v>851</v>
      </c>
      <c r="G274" s="181" t="s">
        <v>226</v>
      </c>
      <c r="H274" s="182">
        <v>10.648999999999999</v>
      </c>
      <c r="I274" s="183"/>
      <c r="J274" s="184">
        <f>ROUND(I274*H274,2)</f>
        <v>0</v>
      </c>
      <c r="K274" s="180" t="s">
        <v>531</v>
      </c>
      <c r="L274" s="37"/>
      <c r="M274" s="185" t="s">
        <v>1</v>
      </c>
      <c r="N274" s="186" t="s">
        <v>38</v>
      </c>
      <c r="O274" s="73"/>
      <c r="P274" s="187">
        <f>O274*H274</f>
        <v>0</v>
      </c>
      <c r="Q274" s="187">
        <v>0</v>
      </c>
      <c r="R274" s="187">
        <f>Q274*H274</f>
        <v>0</v>
      </c>
      <c r="S274" s="187">
        <v>0</v>
      </c>
      <c r="T274" s="188">
        <f>S274*H274</f>
        <v>0</v>
      </c>
      <c r="AR274" s="189" t="s">
        <v>156</v>
      </c>
      <c r="AT274" s="189" t="s">
        <v>151</v>
      </c>
      <c r="AU274" s="189" t="s">
        <v>83</v>
      </c>
      <c r="AY274" s="18" t="s">
        <v>149</v>
      </c>
      <c r="BE274" s="190">
        <f>IF(N274="základní",J274,0)</f>
        <v>0</v>
      </c>
      <c r="BF274" s="190">
        <f>IF(N274="snížená",J274,0)</f>
        <v>0</v>
      </c>
      <c r="BG274" s="190">
        <f>IF(N274="zákl. přenesená",J274,0)</f>
        <v>0</v>
      </c>
      <c r="BH274" s="190">
        <f>IF(N274="sníž. přenesená",J274,0)</f>
        <v>0</v>
      </c>
      <c r="BI274" s="190">
        <f>IF(N274="nulová",J274,0)</f>
        <v>0</v>
      </c>
      <c r="BJ274" s="18" t="s">
        <v>81</v>
      </c>
      <c r="BK274" s="190">
        <f>ROUND(I274*H274,2)</f>
        <v>0</v>
      </c>
      <c r="BL274" s="18" t="s">
        <v>156</v>
      </c>
      <c r="BM274" s="189" t="s">
        <v>1335</v>
      </c>
    </row>
    <row r="275" s="12" customFormat="1">
      <c r="B275" s="194"/>
      <c r="D275" s="191" t="s">
        <v>160</v>
      </c>
      <c r="E275" s="195" t="s">
        <v>1</v>
      </c>
      <c r="F275" s="196" t="s">
        <v>1336</v>
      </c>
      <c r="H275" s="197">
        <v>10.648999999999999</v>
      </c>
      <c r="I275" s="198"/>
      <c r="L275" s="194"/>
      <c r="M275" s="199"/>
      <c r="N275" s="200"/>
      <c r="O275" s="200"/>
      <c r="P275" s="200"/>
      <c r="Q275" s="200"/>
      <c r="R275" s="200"/>
      <c r="S275" s="200"/>
      <c r="T275" s="201"/>
      <c r="AT275" s="195" t="s">
        <v>160</v>
      </c>
      <c r="AU275" s="195" t="s">
        <v>83</v>
      </c>
      <c r="AV275" s="12" t="s">
        <v>83</v>
      </c>
      <c r="AW275" s="12" t="s">
        <v>30</v>
      </c>
      <c r="AX275" s="12" t="s">
        <v>81</v>
      </c>
      <c r="AY275" s="195" t="s">
        <v>149</v>
      </c>
    </row>
    <row r="276" s="1" customFormat="1" ht="48" customHeight="1">
      <c r="B276" s="177"/>
      <c r="C276" s="178" t="s">
        <v>771</v>
      </c>
      <c r="D276" s="178" t="s">
        <v>151</v>
      </c>
      <c r="E276" s="179" t="s">
        <v>855</v>
      </c>
      <c r="F276" s="180" t="s">
        <v>856</v>
      </c>
      <c r="G276" s="181" t="s">
        <v>226</v>
      </c>
      <c r="H276" s="182">
        <v>415.31099999999998</v>
      </c>
      <c r="I276" s="183"/>
      <c r="J276" s="184">
        <f>ROUND(I276*H276,2)</f>
        <v>0</v>
      </c>
      <c r="K276" s="180" t="s">
        <v>531</v>
      </c>
      <c r="L276" s="37"/>
      <c r="M276" s="185" t="s">
        <v>1</v>
      </c>
      <c r="N276" s="186" t="s">
        <v>38</v>
      </c>
      <c r="O276" s="73"/>
      <c r="P276" s="187">
        <f>O276*H276</f>
        <v>0</v>
      </c>
      <c r="Q276" s="187">
        <v>0</v>
      </c>
      <c r="R276" s="187">
        <f>Q276*H276</f>
        <v>0</v>
      </c>
      <c r="S276" s="187">
        <v>0</v>
      </c>
      <c r="T276" s="188">
        <f>S276*H276</f>
        <v>0</v>
      </c>
      <c r="AR276" s="189" t="s">
        <v>156</v>
      </c>
      <c r="AT276" s="189" t="s">
        <v>151</v>
      </c>
      <c r="AU276" s="189" t="s">
        <v>83</v>
      </c>
      <c r="AY276" s="18" t="s">
        <v>149</v>
      </c>
      <c r="BE276" s="190">
        <f>IF(N276="základní",J276,0)</f>
        <v>0</v>
      </c>
      <c r="BF276" s="190">
        <f>IF(N276="snížená",J276,0)</f>
        <v>0</v>
      </c>
      <c r="BG276" s="190">
        <f>IF(N276="zákl. přenesená",J276,0)</f>
        <v>0</v>
      </c>
      <c r="BH276" s="190">
        <f>IF(N276="sníž. přenesená",J276,0)</f>
        <v>0</v>
      </c>
      <c r="BI276" s="190">
        <f>IF(N276="nulová",J276,0)</f>
        <v>0</v>
      </c>
      <c r="BJ276" s="18" t="s">
        <v>81</v>
      </c>
      <c r="BK276" s="190">
        <f>ROUND(I276*H276,2)</f>
        <v>0</v>
      </c>
      <c r="BL276" s="18" t="s">
        <v>156</v>
      </c>
      <c r="BM276" s="189" t="s">
        <v>1337</v>
      </c>
    </row>
    <row r="277" s="12" customFormat="1">
      <c r="B277" s="194"/>
      <c r="D277" s="191" t="s">
        <v>160</v>
      </c>
      <c r="E277" s="195" t="s">
        <v>1</v>
      </c>
      <c r="F277" s="196" t="s">
        <v>1338</v>
      </c>
      <c r="H277" s="197">
        <v>415.31099999999998</v>
      </c>
      <c r="I277" s="198"/>
      <c r="L277" s="194"/>
      <c r="M277" s="199"/>
      <c r="N277" s="200"/>
      <c r="O277" s="200"/>
      <c r="P277" s="200"/>
      <c r="Q277" s="200"/>
      <c r="R277" s="200"/>
      <c r="S277" s="200"/>
      <c r="T277" s="201"/>
      <c r="AT277" s="195" t="s">
        <v>160</v>
      </c>
      <c r="AU277" s="195" t="s">
        <v>83</v>
      </c>
      <c r="AV277" s="12" t="s">
        <v>83</v>
      </c>
      <c r="AW277" s="12" t="s">
        <v>30</v>
      </c>
      <c r="AX277" s="12" t="s">
        <v>81</v>
      </c>
      <c r="AY277" s="195" t="s">
        <v>149</v>
      </c>
    </row>
    <row r="278" s="1" customFormat="1" ht="36" customHeight="1">
      <c r="B278" s="177"/>
      <c r="C278" s="178" t="s">
        <v>776</v>
      </c>
      <c r="D278" s="178" t="s">
        <v>151</v>
      </c>
      <c r="E278" s="179" t="s">
        <v>860</v>
      </c>
      <c r="F278" s="180" t="s">
        <v>861</v>
      </c>
      <c r="G278" s="181" t="s">
        <v>226</v>
      </c>
      <c r="H278" s="182">
        <v>2.3999999999999999</v>
      </c>
      <c r="I278" s="183"/>
      <c r="J278" s="184">
        <f>ROUND(I278*H278,2)</f>
        <v>0</v>
      </c>
      <c r="K278" s="180" t="s">
        <v>531</v>
      </c>
      <c r="L278" s="37"/>
      <c r="M278" s="185" t="s">
        <v>1</v>
      </c>
      <c r="N278" s="186" t="s">
        <v>38</v>
      </c>
      <c r="O278" s="73"/>
      <c r="P278" s="187">
        <f>O278*H278</f>
        <v>0</v>
      </c>
      <c r="Q278" s="187">
        <v>0</v>
      </c>
      <c r="R278" s="187">
        <f>Q278*H278</f>
        <v>0</v>
      </c>
      <c r="S278" s="187">
        <v>0</v>
      </c>
      <c r="T278" s="188">
        <f>S278*H278</f>
        <v>0</v>
      </c>
      <c r="AR278" s="189" t="s">
        <v>156</v>
      </c>
      <c r="AT278" s="189" t="s">
        <v>151</v>
      </c>
      <c r="AU278" s="189" t="s">
        <v>83</v>
      </c>
      <c r="AY278" s="18" t="s">
        <v>149</v>
      </c>
      <c r="BE278" s="190">
        <f>IF(N278="základní",J278,0)</f>
        <v>0</v>
      </c>
      <c r="BF278" s="190">
        <f>IF(N278="snížená",J278,0)</f>
        <v>0</v>
      </c>
      <c r="BG278" s="190">
        <f>IF(N278="zákl. přenesená",J278,0)</f>
        <v>0</v>
      </c>
      <c r="BH278" s="190">
        <f>IF(N278="sníž. přenesená",J278,0)</f>
        <v>0</v>
      </c>
      <c r="BI278" s="190">
        <f>IF(N278="nulová",J278,0)</f>
        <v>0</v>
      </c>
      <c r="BJ278" s="18" t="s">
        <v>81</v>
      </c>
      <c r="BK278" s="190">
        <f>ROUND(I278*H278,2)</f>
        <v>0</v>
      </c>
      <c r="BL278" s="18" t="s">
        <v>156</v>
      </c>
      <c r="BM278" s="189" t="s">
        <v>1339</v>
      </c>
    </row>
    <row r="279" s="12" customFormat="1">
      <c r="B279" s="194"/>
      <c r="D279" s="191" t="s">
        <v>160</v>
      </c>
      <c r="E279" s="195" t="s">
        <v>1</v>
      </c>
      <c r="F279" s="196" t="s">
        <v>845</v>
      </c>
      <c r="H279" s="197">
        <v>2.3999999999999999</v>
      </c>
      <c r="I279" s="198"/>
      <c r="L279" s="194"/>
      <c r="M279" s="199"/>
      <c r="N279" s="200"/>
      <c r="O279" s="200"/>
      <c r="P279" s="200"/>
      <c r="Q279" s="200"/>
      <c r="R279" s="200"/>
      <c r="S279" s="200"/>
      <c r="T279" s="201"/>
      <c r="AT279" s="195" t="s">
        <v>160</v>
      </c>
      <c r="AU279" s="195" t="s">
        <v>83</v>
      </c>
      <c r="AV279" s="12" t="s">
        <v>83</v>
      </c>
      <c r="AW279" s="12" t="s">
        <v>30</v>
      </c>
      <c r="AX279" s="12" t="s">
        <v>81</v>
      </c>
      <c r="AY279" s="195" t="s">
        <v>149</v>
      </c>
    </row>
    <row r="280" s="1" customFormat="1" ht="36" customHeight="1">
      <c r="B280" s="177"/>
      <c r="C280" s="178" t="s">
        <v>780</v>
      </c>
      <c r="D280" s="178" t="s">
        <v>151</v>
      </c>
      <c r="E280" s="179" t="s">
        <v>864</v>
      </c>
      <c r="F280" s="180" t="s">
        <v>865</v>
      </c>
      <c r="G280" s="181" t="s">
        <v>226</v>
      </c>
      <c r="H280" s="182">
        <v>10.648999999999999</v>
      </c>
      <c r="I280" s="183"/>
      <c r="J280" s="184">
        <f>ROUND(I280*H280,2)</f>
        <v>0</v>
      </c>
      <c r="K280" s="180" t="s">
        <v>531</v>
      </c>
      <c r="L280" s="37"/>
      <c r="M280" s="185" t="s">
        <v>1</v>
      </c>
      <c r="N280" s="186" t="s">
        <v>38</v>
      </c>
      <c r="O280" s="73"/>
      <c r="P280" s="187">
        <f>O280*H280</f>
        <v>0</v>
      </c>
      <c r="Q280" s="187">
        <v>0</v>
      </c>
      <c r="R280" s="187">
        <f>Q280*H280</f>
        <v>0</v>
      </c>
      <c r="S280" s="187">
        <v>0</v>
      </c>
      <c r="T280" s="188">
        <f>S280*H280</f>
        <v>0</v>
      </c>
      <c r="AR280" s="189" t="s">
        <v>156</v>
      </c>
      <c r="AT280" s="189" t="s">
        <v>151</v>
      </c>
      <c r="AU280" s="189" t="s">
        <v>83</v>
      </c>
      <c r="AY280" s="18" t="s">
        <v>149</v>
      </c>
      <c r="BE280" s="190">
        <f>IF(N280="základní",J280,0)</f>
        <v>0</v>
      </c>
      <c r="BF280" s="190">
        <f>IF(N280="snížená",J280,0)</f>
        <v>0</v>
      </c>
      <c r="BG280" s="190">
        <f>IF(N280="zákl. přenesená",J280,0)</f>
        <v>0</v>
      </c>
      <c r="BH280" s="190">
        <f>IF(N280="sníž. přenesená",J280,0)</f>
        <v>0</v>
      </c>
      <c r="BI280" s="190">
        <f>IF(N280="nulová",J280,0)</f>
        <v>0</v>
      </c>
      <c r="BJ280" s="18" t="s">
        <v>81</v>
      </c>
      <c r="BK280" s="190">
        <f>ROUND(I280*H280,2)</f>
        <v>0</v>
      </c>
      <c r="BL280" s="18" t="s">
        <v>156</v>
      </c>
      <c r="BM280" s="189" t="s">
        <v>1340</v>
      </c>
    </row>
    <row r="281" s="12" customFormat="1">
      <c r="B281" s="194"/>
      <c r="D281" s="191" t="s">
        <v>160</v>
      </c>
      <c r="E281" s="195" t="s">
        <v>1</v>
      </c>
      <c r="F281" s="196" t="s">
        <v>1336</v>
      </c>
      <c r="H281" s="197">
        <v>10.648999999999999</v>
      </c>
      <c r="I281" s="198"/>
      <c r="L281" s="194"/>
      <c r="M281" s="199"/>
      <c r="N281" s="200"/>
      <c r="O281" s="200"/>
      <c r="P281" s="200"/>
      <c r="Q281" s="200"/>
      <c r="R281" s="200"/>
      <c r="S281" s="200"/>
      <c r="T281" s="201"/>
      <c r="AT281" s="195" t="s">
        <v>160</v>
      </c>
      <c r="AU281" s="195" t="s">
        <v>83</v>
      </c>
      <c r="AV281" s="12" t="s">
        <v>83</v>
      </c>
      <c r="AW281" s="12" t="s">
        <v>30</v>
      </c>
      <c r="AX281" s="12" t="s">
        <v>81</v>
      </c>
      <c r="AY281" s="195" t="s">
        <v>149</v>
      </c>
    </row>
    <row r="282" s="1" customFormat="1" ht="36" customHeight="1">
      <c r="B282" s="177"/>
      <c r="C282" s="178" t="s">
        <v>785</v>
      </c>
      <c r="D282" s="178" t="s">
        <v>151</v>
      </c>
      <c r="E282" s="179" t="s">
        <v>441</v>
      </c>
      <c r="F282" s="180" t="s">
        <v>236</v>
      </c>
      <c r="G282" s="181" t="s">
        <v>226</v>
      </c>
      <c r="H282" s="182">
        <v>25.274999999999999</v>
      </c>
      <c r="I282" s="183"/>
      <c r="J282" s="184">
        <f>ROUND(I282*H282,2)</f>
        <v>0</v>
      </c>
      <c r="K282" s="180" t="s">
        <v>531</v>
      </c>
      <c r="L282" s="37"/>
      <c r="M282" s="185" t="s">
        <v>1</v>
      </c>
      <c r="N282" s="186" t="s">
        <v>38</v>
      </c>
      <c r="O282" s="73"/>
      <c r="P282" s="187">
        <f>O282*H282</f>
        <v>0</v>
      </c>
      <c r="Q282" s="187">
        <v>0</v>
      </c>
      <c r="R282" s="187">
        <f>Q282*H282</f>
        <v>0</v>
      </c>
      <c r="S282" s="187">
        <v>0</v>
      </c>
      <c r="T282" s="188">
        <f>S282*H282</f>
        <v>0</v>
      </c>
      <c r="AR282" s="189" t="s">
        <v>156</v>
      </c>
      <c r="AT282" s="189" t="s">
        <v>151</v>
      </c>
      <c r="AU282" s="189" t="s">
        <v>83</v>
      </c>
      <c r="AY282" s="18" t="s">
        <v>149</v>
      </c>
      <c r="BE282" s="190">
        <f>IF(N282="základní",J282,0)</f>
        <v>0</v>
      </c>
      <c r="BF282" s="190">
        <f>IF(N282="snížená",J282,0)</f>
        <v>0</v>
      </c>
      <c r="BG282" s="190">
        <f>IF(N282="zákl. přenesená",J282,0)</f>
        <v>0</v>
      </c>
      <c r="BH282" s="190">
        <f>IF(N282="sníž. přenesená",J282,0)</f>
        <v>0</v>
      </c>
      <c r="BI282" s="190">
        <f>IF(N282="nulová",J282,0)</f>
        <v>0</v>
      </c>
      <c r="BJ282" s="18" t="s">
        <v>81</v>
      </c>
      <c r="BK282" s="190">
        <f>ROUND(I282*H282,2)</f>
        <v>0</v>
      </c>
      <c r="BL282" s="18" t="s">
        <v>156</v>
      </c>
      <c r="BM282" s="189" t="s">
        <v>1341</v>
      </c>
    </row>
    <row r="283" s="12" customFormat="1">
      <c r="B283" s="194"/>
      <c r="D283" s="191" t="s">
        <v>160</v>
      </c>
      <c r="E283" s="195" t="s">
        <v>1</v>
      </c>
      <c r="F283" s="196" t="s">
        <v>1330</v>
      </c>
      <c r="H283" s="197">
        <v>25.274999999999999</v>
      </c>
      <c r="I283" s="198"/>
      <c r="L283" s="194"/>
      <c r="M283" s="199"/>
      <c r="N283" s="200"/>
      <c r="O283" s="200"/>
      <c r="P283" s="200"/>
      <c r="Q283" s="200"/>
      <c r="R283" s="200"/>
      <c r="S283" s="200"/>
      <c r="T283" s="201"/>
      <c r="AT283" s="195" t="s">
        <v>160</v>
      </c>
      <c r="AU283" s="195" t="s">
        <v>83</v>
      </c>
      <c r="AV283" s="12" t="s">
        <v>83</v>
      </c>
      <c r="AW283" s="12" t="s">
        <v>30</v>
      </c>
      <c r="AX283" s="12" t="s">
        <v>81</v>
      </c>
      <c r="AY283" s="195" t="s">
        <v>149</v>
      </c>
    </row>
    <row r="284" s="11" customFormat="1" ht="22.8" customHeight="1">
      <c r="B284" s="164"/>
      <c r="D284" s="165" t="s">
        <v>72</v>
      </c>
      <c r="E284" s="175" t="s">
        <v>445</v>
      </c>
      <c r="F284" s="175" t="s">
        <v>446</v>
      </c>
      <c r="I284" s="167"/>
      <c r="J284" s="176">
        <f>BK284</f>
        <v>0</v>
      </c>
      <c r="L284" s="164"/>
      <c r="M284" s="169"/>
      <c r="N284" s="170"/>
      <c r="O284" s="170"/>
      <c r="P284" s="171">
        <f>P285</f>
        <v>0</v>
      </c>
      <c r="Q284" s="170"/>
      <c r="R284" s="171">
        <f>R285</f>
        <v>0</v>
      </c>
      <c r="S284" s="170"/>
      <c r="T284" s="172">
        <f>T285</f>
        <v>0</v>
      </c>
      <c r="AR284" s="165" t="s">
        <v>81</v>
      </c>
      <c r="AT284" s="173" t="s">
        <v>72</v>
      </c>
      <c r="AU284" s="173" t="s">
        <v>81</v>
      </c>
      <c r="AY284" s="165" t="s">
        <v>149</v>
      </c>
      <c r="BK284" s="174">
        <f>BK285</f>
        <v>0</v>
      </c>
    </row>
    <row r="285" s="1" customFormat="1" ht="48" customHeight="1">
      <c r="B285" s="177"/>
      <c r="C285" s="178" t="s">
        <v>790</v>
      </c>
      <c r="D285" s="178" t="s">
        <v>151</v>
      </c>
      <c r="E285" s="179" t="s">
        <v>870</v>
      </c>
      <c r="F285" s="180" t="s">
        <v>871</v>
      </c>
      <c r="G285" s="181" t="s">
        <v>226</v>
      </c>
      <c r="H285" s="182">
        <v>47.087000000000003</v>
      </c>
      <c r="I285" s="183"/>
      <c r="J285" s="184">
        <f>ROUND(I285*H285,2)</f>
        <v>0</v>
      </c>
      <c r="K285" s="180" t="s">
        <v>531</v>
      </c>
      <c r="L285" s="37"/>
      <c r="M285" s="239" t="s">
        <v>1</v>
      </c>
      <c r="N285" s="240" t="s">
        <v>38</v>
      </c>
      <c r="O285" s="222"/>
      <c r="P285" s="241">
        <f>O285*H285</f>
        <v>0</v>
      </c>
      <c r="Q285" s="241">
        <v>0</v>
      </c>
      <c r="R285" s="241">
        <f>Q285*H285</f>
        <v>0</v>
      </c>
      <c r="S285" s="241">
        <v>0</v>
      </c>
      <c r="T285" s="242">
        <f>S285*H285</f>
        <v>0</v>
      </c>
      <c r="AR285" s="189" t="s">
        <v>156</v>
      </c>
      <c r="AT285" s="189" t="s">
        <v>151</v>
      </c>
      <c r="AU285" s="189" t="s">
        <v>83</v>
      </c>
      <c r="AY285" s="18" t="s">
        <v>149</v>
      </c>
      <c r="BE285" s="190">
        <f>IF(N285="základní",J285,0)</f>
        <v>0</v>
      </c>
      <c r="BF285" s="190">
        <f>IF(N285="snížená",J285,0)</f>
        <v>0</v>
      </c>
      <c r="BG285" s="190">
        <f>IF(N285="zákl. přenesená",J285,0)</f>
        <v>0</v>
      </c>
      <c r="BH285" s="190">
        <f>IF(N285="sníž. přenesená",J285,0)</f>
        <v>0</v>
      </c>
      <c r="BI285" s="190">
        <f>IF(N285="nulová",J285,0)</f>
        <v>0</v>
      </c>
      <c r="BJ285" s="18" t="s">
        <v>81</v>
      </c>
      <c r="BK285" s="190">
        <f>ROUND(I285*H285,2)</f>
        <v>0</v>
      </c>
      <c r="BL285" s="18" t="s">
        <v>156</v>
      </c>
      <c r="BM285" s="189" t="s">
        <v>1342</v>
      </c>
    </row>
    <row r="286" s="1" customFormat="1" ht="6.96" customHeight="1">
      <c r="B286" s="56"/>
      <c r="C286" s="57"/>
      <c r="D286" s="57"/>
      <c r="E286" s="57"/>
      <c r="F286" s="57"/>
      <c r="G286" s="57"/>
      <c r="H286" s="57"/>
      <c r="I286" s="139"/>
      <c r="J286" s="57"/>
      <c r="K286" s="57"/>
      <c r="L286" s="37"/>
    </row>
  </sheetData>
  <autoFilter ref="C123:K285"/>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99</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1343</v>
      </c>
      <c r="F9" s="1"/>
      <c r="G9" s="1"/>
      <c r="H9" s="1"/>
      <c r="I9" s="118"/>
      <c r="L9" s="37"/>
    </row>
    <row r="10" s="1" customFormat="1">
      <c r="B10" s="37"/>
      <c r="I10" s="118"/>
      <c r="L10" s="37"/>
    </row>
    <row r="11" s="1" customFormat="1" ht="12" customHeight="1">
      <c r="B11" s="37"/>
      <c r="D11" s="31" t="s">
        <v>18</v>
      </c>
      <c r="F11" s="26" t="s">
        <v>90</v>
      </c>
      <c r="I11" s="119" t="s">
        <v>19</v>
      </c>
      <c r="J11" s="26" t="s">
        <v>1</v>
      </c>
      <c r="L11" s="37"/>
    </row>
    <row r="12" s="1" customFormat="1" ht="12" customHeight="1">
      <c r="B12" s="37"/>
      <c r="D12" s="31" t="s">
        <v>20</v>
      </c>
      <c r="F12" s="26" t="s">
        <v>524</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
        <v>1</v>
      </c>
      <c r="L14" s="37"/>
    </row>
    <row r="15" s="1" customFormat="1" ht="18" customHeight="1">
      <c r="B15" s="37"/>
      <c r="E15" s="26" t="s">
        <v>525</v>
      </c>
      <c r="I15" s="119" t="s">
        <v>26</v>
      </c>
      <c r="J15" s="26" t="s">
        <v>1</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
        <v>1</v>
      </c>
      <c r="L20" s="37"/>
    </row>
    <row r="21" s="1" customFormat="1" ht="18" customHeight="1">
      <c r="B21" s="37"/>
      <c r="E21" s="26" t="s">
        <v>526</v>
      </c>
      <c r="I21" s="119" t="s">
        <v>26</v>
      </c>
      <c r="J21" s="26" t="s">
        <v>1</v>
      </c>
      <c r="L21" s="37"/>
    </row>
    <row r="22" s="1" customFormat="1" ht="6.96" customHeight="1">
      <c r="B22" s="37"/>
      <c r="I22" s="118"/>
      <c r="L22" s="37"/>
    </row>
    <row r="23" s="1" customFormat="1" ht="12" customHeight="1">
      <c r="B23" s="37"/>
      <c r="D23" s="31" t="s">
        <v>31</v>
      </c>
      <c r="I23" s="119" t="s">
        <v>25</v>
      </c>
      <c r="J23" s="26" t="s">
        <v>1</v>
      </c>
      <c r="L23" s="37"/>
    </row>
    <row r="24" s="1" customFormat="1" ht="18" customHeight="1">
      <c r="B24" s="37"/>
      <c r="E24" s="26" t="s">
        <v>526</v>
      </c>
      <c r="I24" s="119" t="s">
        <v>26</v>
      </c>
      <c r="J24" s="26" t="s">
        <v>1</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ROUND(J124,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ROUND((SUM(BE124:BE425)),  2)</f>
        <v>0</v>
      </c>
      <c r="I33" s="127">
        <v>0.20999999999999999</v>
      </c>
      <c r="J33" s="126">
        <f>ROUND(((SUM(BE124:BE425))*I33),  2)</f>
        <v>0</v>
      </c>
      <c r="L33" s="37"/>
    </row>
    <row r="34" s="1" customFormat="1" ht="14.4" customHeight="1">
      <c r="B34" s="37"/>
      <c r="E34" s="31" t="s">
        <v>39</v>
      </c>
      <c r="F34" s="126">
        <f>ROUND((SUM(BF124:BF425)),  2)</f>
        <v>0</v>
      </c>
      <c r="I34" s="127">
        <v>0.14999999999999999</v>
      </c>
      <c r="J34" s="126">
        <f>ROUND(((SUM(BF124:BF425))*I34),  2)</f>
        <v>0</v>
      </c>
      <c r="L34" s="37"/>
    </row>
    <row r="35" hidden="1" s="1" customFormat="1" ht="14.4" customHeight="1">
      <c r="B35" s="37"/>
      <c r="E35" s="31" t="s">
        <v>40</v>
      </c>
      <c r="F35" s="126">
        <f>ROUND((SUM(BG124:BG425)),  2)</f>
        <v>0</v>
      </c>
      <c r="I35" s="127">
        <v>0.20999999999999999</v>
      </c>
      <c r="J35" s="126">
        <f>0</f>
        <v>0</v>
      </c>
      <c r="L35" s="37"/>
    </row>
    <row r="36" hidden="1" s="1" customFormat="1" ht="14.4" customHeight="1">
      <c r="B36" s="37"/>
      <c r="E36" s="31" t="s">
        <v>41</v>
      </c>
      <c r="F36" s="126">
        <f>ROUND((SUM(BH124:BH425)),  2)</f>
        <v>0</v>
      </c>
      <c r="I36" s="127">
        <v>0.14999999999999999</v>
      </c>
      <c r="J36" s="126">
        <f>0</f>
        <v>0</v>
      </c>
      <c r="L36" s="37"/>
    </row>
    <row r="37" hidden="1" s="1" customFormat="1" ht="14.4" customHeight="1">
      <c r="B37" s="37"/>
      <c r="E37" s="31" t="s">
        <v>42</v>
      </c>
      <c r="F37" s="126">
        <f>ROUND((SUM(BI124:BI425)),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320 - Vodovodní řad 3 - Třebomyslická ulice</v>
      </c>
      <c r="F87" s="1"/>
      <c r="G87" s="1"/>
      <c r="H87" s="1"/>
      <c r="I87" s="118"/>
      <c r="L87" s="37"/>
    </row>
    <row r="88" s="1" customFormat="1" ht="6.96" customHeight="1">
      <c r="B88" s="37"/>
      <c r="I88" s="118"/>
      <c r="L88" s="37"/>
    </row>
    <row r="89" s="1" customFormat="1" ht="12" customHeight="1">
      <c r="B89" s="37"/>
      <c r="C89" s="31" t="s">
        <v>20</v>
      </c>
      <c r="F89" s="26" t="str">
        <f>F12</f>
        <v>Horažďovice</v>
      </c>
      <c r="I89" s="119" t="s">
        <v>22</v>
      </c>
      <c r="J89" s="65" t="str">
        <f>IF(J12="","",J12)</f>
        <v>2. 7. 2019</v>
      </c>
      <c r="L89" s="37"/>
    </row>
    <row r="90" s="1" customFormat="1" ht="6.96" customHeight="1">
      <c r="B90" s="37"/>
      <c r="I90" s="118"/>
      <c r="L90" s="37"/>
    </row>
    <row r="91" s="1" customFormat="1" ht="15.15" customHeight="1">
      <c r="B91" s="37"/>
      <c r="C91" s="31" t="s">
        <v>24</v>
      </c>
      <c r="F91" s="26" t="str">
        <f>E15</f>
        <v>SÚSPK + Město Horažďovice</v>
      </c>
      <c r="I91" s="119" t="s">
        <v>29</v>
      </c>
      <c r="J91" s="35" t="str">
        <f>E21</f>
        <v>Ing. Zdeněk Bláha</v>
      </c>
      <c r="L91" s="37"/>
    </row>
    <row r="92" s="1" customFormat="1" ht="15.15" customHeight="1">
      <c r="B92" s="37"/>
      <c r="C92" s="31" t="s">
        <v>27</v>
      </c>
      <c r="F92" s="26" t="str">
        <f>IF(E18="","",E18)</f>
        <v>Vyplň údaj</v>
      </c>
      <c r="I92" s="119" t="s">
        <v>31</v>
      </c>
      <c r="J92" s="35" t="str">
        <f>E24</f>
        <v>Ing. Zdeněk Bláha</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J124</f>
        <v>0</v>
      </c>
      <c r="L96" s="37"/>
      <c r="AU96" s="18" t="s">
        <v>125</v>
      </c>
    </row>
    <row r="97" s="8" customFormat="1" ht="24.96" customHeight="1">
      <c r="B97" s="145"/>
      <c r="D97" s="146" t="s">
        <v>126</v>
      </c>
      <c r="E97" s="147"/>
      <c r="F97" s="147"/>
      <c r="G97" s="147"/>
      <c r="H97" s="147"/>
      <c r="I97" s="148"/>
      <c r="J97" s="149">
        <f>J125</f>
        <v>0</v>
      </c>
      <c r="L97" s="145"/>
    </row>
    <row r="98" s="9" customFormat="1" ht="19.92" customHeight="1">
      <c r="B98" s="150"/>
      <c r="D98" s="151" t="s">
        <v>127</v>
      </c>
      <c r="E98" s="152"/>
      <c r="F98" s="152"/>
      <c r="G98" s="152"/>
      <c r="H98" s="152"/>
      <c r="I98" s="153"/>
      <c r="J98" s="154">
        <f>J126</f>
        <v>0</v>
      </c>
      <c r="L98" s="150"/>
    </row>
    <row r="99" s="9" customFormat="1" ht="19.92" customHeight="1">
      <c r="B99" s="150"/>
      <c r="D99" s="151" t="s">
        <v>129</v>
      </c>
      <c r="E99" s="152"/>
      <c r="F99" s="152"/>
      <c r="G99" s="152"/>
      <c r="H99" s="152"/>
      <c r="I99" s="153"/>
      <c r="J99" s="154">
        <f>J231</f>
        <v>0</v>
      </c>
      <c r="L99" s="150"/>
    </row>
    <row r="100" s="9" customFormat="1" ht="19.92" customHeight="1">
      <c r="B100" s="150"/>
      <c r="D100" s="151" t="s">
        <v>130</v>
      </c>
      <c r="E100" s="152"/>
      <c r="F100" s="152"/>
      <c r="G100" s="152"/>
      <c r="H100" s="152"/>
      <c r="I100" s="153"/>
      <c r="J100" s="154">
        <f>J245</f>
        <v>0</v>
      </c>
      <c r="L100" s="150"/>
    </row>
    <row r="101" s="9" customFormat="1" ht="19.92" customHeight="1">
      <c r="B101" s="150"/>
      <c r="D101" s="151" t="s">
        <v>528</v>
      </c>
      <c r="E101" s="152"/>
      <c r="F101" s="152"/>
      <c r="G101" s="152"/>
      <c r="H101" s="152"/>
      <c r="I101" s="153"/>
      <c r="J101" s="154">
        <f>J262</f>
        <v>0</v>
      </c>
      <c r="L101" s="150"/>
    </row>
    <row r="102" s="9" customFormat="1" ht="19.92" customHeight="1">
      <c r="B102" s="150"/>
      <c r="D102" s="151" t="s">
        <v>131</v>
      </c>
      <c r="E102" s="152"/>
      <c r="F102" s="152"/>
      <c r="G102" s="152"/>
      <c r="H102" s="152"/>
      <c r="I102" s="153"/>
      <c r="J102" s="154">
        <f>J402</f>
        <v>0</v>
      </c>
      <c r="L102" s="150"/>
    </row>
    <row r="103" s="9" customFormat="1" ht="19.92" customHeight="1">
      <c r="B103" s="150"/>
      <c r="D103" s="151" t="s">
        <v>132</v>
      </c>
      <c r="E103" s="152"/>
      <c r="F103" s="152"/>
      <c r="G103" s="152"/>
      <c r="H103" s="152"/>
      <c r="I103" s="153"/>
      <c r="J103" s="154">
        <f>J405</f>
        <v>0</v>
      </c>
      <c r="L103" s="150"/>
    </row>
    <row r="104" s="9" customFormat="1" ht="19.92" customHeight="1">
      <c r="B104" s="150"/>
      <c r="D104" s="151" t="s">
        <v>133</v>
      </c>
      <c r="E104" s="152"/>
      <c r="F104" s="152"/>
      <c r="G104" s="152"/>
      <c r="H104" s="152"/>
      <c r="I104" s="153"/>
      <c r="J104" s="154">
        <f>J424</f>
        <v>0</v>
      </c>
      <c r="L104" s="150"/>
    </row>
    <row r="105" s="1" customFormat="1" ht="21.84" customHeight="1">
      <c r="B105" s="37"/>
      <c r="I105" s="118"/>
      <c r="L105" s="37"/>
    </row>
    <row r="106" s="1" customFormat="1" ht="6.96" customHeight="1">
      <c r="B106" s="56"/>
      <c r="C106" s="57"/>
      <c r="D106" s="57"/>
      <c r="E106" s="57"/>
      <c r="F106" s="57"/>
      <c r="G106" s="57"/>
      <c r="H106" s="57"/>
      <c r="I106" s="139"/>
      <c r="J106" s="57"/>
      <c r="K106" s="57"/>
      <c r="L106" s="37"/>
    </row>
    <row r="110" s="1" customFormat="1" ht="6.96" customHeight="1">
      <c r="B110" s="58"/>
      <c r="C110" s="59"/>
      <c r="D110" s="59"/>
      <c r="E110" s="59"/>
      <c r="F110" s="59"/>
      <c r="G110" s="59"/>
      <c r="H110" s="59"/>
      <c r="I110" s="140"/>
      <c r="J110" s="59"/>
      <c r="K110" s="59"/>
      <c r="L110" s="37"/>
    </row>
    <row r="111" s="1" customFormat="1" ht="24.96" customHeight="1">
      <c r="B111" s="37"/>
      <c r="C111" s="22" t="s">
        <v>134</v>
      </c>
      <c r="I111" s="118"/>
      <c r="L111" s="37"/>
    </row>
    <row r="112" s="1" customFormat="1" ht="6.96" customHeight="1">
      <c r="B112" s="37"/>
      <c r="I112" s="118"/>
      <c r="L112" s="37"/>
    </row>
    <row r="113" s="1" customFormat="1" ht="12" customHeight="1">
      <c r="B113" s="37"/>
      <c r="C113" s="31" t="s">
        <v>16</v>
      </c>
      <c r="I113" s="118"/>
      <c r="L113" s="37"/>
    </row>
    <row r="114" s="1" customFormat="1" ht="16.5" customHeight="1">
      <c r="B114" s="37"/>
      <c r="E114" s="117" t="str">
        <f>E7</f>
        <v>III/18614 Třebomyslická ulice Horažďovice</v>
      </c>
      <c r="F114" s="31"/>
      <c r="G114" s="31"/>
      <c r="H114" s="31"/>
      <c r="I114" s="118"/>
      <c r="L114" s="37"/>
    </row>
    <row r="115" s="1" customFormat="1" ht="12" customHeight="1">
      <c r="B115" s="37"/>
      <c r="C115" s="31" t="s">
        <v>119</v>
      </c>
      <c r="I115" s="118"/>
      <c r="L115" s="37"/>
    </row>
    <row r="116" s="1" customFormat="1" ht="16.5" customHeight="1">
      <c r="B116" s="37"/>
      <c r="E116" s="63" t="str">
        <f>E9</f>
        <v>SO 320 - Vodovodní řad 3 - Třebomyslická ulice</v>
      </c>
      <c r="F116" s="1"/>
      <c r="G116" s="1"/>
      <c r="H116" s="1"/>
      <c r="I116" s="118"/>
      <c r="L116" s="37"/>
    </row>
    <row r="117" s="1" customFormat="1" ht="6.96" customHeight="1">
      <c r="B117" s="37"/>
      <c r="I117" s="118"/>
      <c r="L117" s="37"/>
    </row>
    <row r="118" s="1" customFormat="1" ht="12" customHeight="1">
      <c r="B118" s="37"/>
      <c r="C118" s="31" t="s">
        <v>20</v>
      </c>
      <c r="F118" s="26" t="str">
        <f>F12</f>
        <v>Horažďovice</v>
      </c>
      <c r="I118" s="119" t="s">
        <v>22</v>
      </c>
      <c r="J118" s="65" t="str">
        <f>IF(J12="","",J12)</f>
        <v>2. 7. 2019</v>
      </c>
      <c r="L118" s="37"/>
    </row>
    <row r="119" s="1" customFormat="1" ht="6.96" customHeight="1">
      <c r="B119" s="37"/>
      <c r="I119" s="118"/>
      <c r="L119" s="37"/>
    </row>
    <row r="120" s="1" customFormat="1" ht="15.15" customHeight="1">
      <c r="B120" s="37"/>
      <c r="C120" s="31" t="s">
        <v>24</v>
      </c>
      <c r="F120" s="26" t="str">
        <f>E15</f>
        <v>SÚSPK + Město Horažďovice</v>
      </c>
      <c r="I120" s="119" t="s">
        <v>29</v>
      </c>
      <c r="J120" s="35" t="str">
        <f>E21</f>
        <v>Ing. Zdeněk Bláha</v>
      </c>
      <c r="L120" s="37"/>
    </row>
    <row r="121" s="1" customFormat="1" ht="15.15" customHeight="1">
      <c r="B121" s="37"/>
      <c r="C121" s="31" t="s">
        <v>27</v>
      </c>
      <c r="F121" s="26" t="str">
        <f>IF(E18="","",E18)</f>
        <v>Vyplň údaj</v>
      </c>
      <c r="I121" s="119" t="s">
        <v>31</v>
      </c>
      <c r="J121" s="35" t="str">
        <f>E24</f>
        <v>Ing. Zdeněk Bláha</v>
      </c>
      <c r="L121" s="37"/>
    </row>
    <row r="122" s="1" customFormat="1" ht="10.32" customHeight="1">
      <c r="B122" s="37"/>
      <c r="I122" s="118"/>
      <c r="L122" s="37"/>
    </row>
    <row r="123" s="10" customFormat="1" ht="29.28" customHeight="1">
      <c r="B123" s="155"/>
      <c r="C123" s="156" t="s">
        <v>135</v>
      </c>
      <c r="D123" s="157" t="s">
        <v>58</v>
      </c>
      <c r="E123" s="157" t="s">
        <v>54</v>
      </c>
      <c r="F123" s="157" t="s">
        <v>55</v>
      </c>
      <c r="G123" s="157" t="s">
        <v>136</v>
      </c>
      <c r="H123" s="157" t="s">
        <v>137</v>
      </c>
      <c r="I123" s="158" t="s">
        <v>138</v>
      </c>
      <c r="J123" s="157" t="s">
        <v>123</v>
      </c>
      <c r="K123" s="159" t="s">
        <v>139</v>
      </c>
      <c r="L123" s="155"/>
      <c r="M123" s="82" t="s">
        <v>1</v>
      </c>
      <c r="N123" s="83" t="s">
        <v>37</v>
      </c>
      <c r="O123" s="83" t="s">
        <v>140</v>
      </c>
      <c r="P123" s="83" t="s">
        <v>141</v>
      </c>
      <c r="Q123" s="83" t="s">
        <v>142</v>
      </c>
      <c r="R123" s="83" t="s">
        <v>143</v>
      </c>
      <c r="S123" s="83" t="s">
        <v>144</v>
      </c>
      <c r="T123" s="84" t="s">
        <v>145</v>
      </c>
    </row>
    <row r="124" s="1" customFormat="1" ht="22.8" customHeight="1">
      <c r="B124" s="37"/>
      <c r="C124" s="87" t="s">
        <v>146</v>
      </c>
      <c r="I124" s="118"/>
      <c r="J124" s="160">
        <f>BK124</f>
        <v>0</v>
      </c>
      <c r="L124" s="37"/>
      <c r="M124" s="85"/>
      <c r="N124" s="69"/>
      <c r="O124" s="69"/>
      <c r="P124" s="161">
        <f>P125</f>
        <v>0</v>
      </c>
      <c r="Q124" s="69"/>
      <c r="R124" s="161">
        <f>R125</f>
        <v>375.67645132000001</v>
      </c>
      <c r="S124" s="69"/>
      <c r="T124" s="162">
        <f>T125</f>
        <v>73.727679999999992</v>
      </c>
      <c r="AT124" s="18" t="s">
        <v>72</v>
      </c>
      <c r="AU124" s="18" t="s">
        <v>125</v>
      </c>
      <c r="BK124" s="163">
        <f>BK125</f>
        <v>0</v>
      </c>
    </row>
    <row r="125" s="11" customFormat="1" ht="25.92" customHeight="1">
      <c r="B125" s="164"/>
      <c r="D125" s="165" t="s">
        <v>72</v>
      </c>
      <c r="E125" s="166" t="s">
        <v>147</v>
      </c>
      <c r="F125" s="166" t="s">
        <v>148</v>
      </c>
      <c r="I125" s="167"/>
      <c r="J125" s="168">
        <f>BK125</f>
        <v>0</v>
      </c>
      <c r="L125" s="164"/>
      <c r="M125" s="169"/>
      <c r="N125" s="170"/>
      <c r="O125" s="170"/>
      <c r="P125" s="171">
        <f>P126+P231+P245+P262+P402+P405+P424</f>
        <v>0</v>
      </c>
      <c r="Q125" s="170"/>
      <c r="R125" s="171">
        <f>R126+R231+R245+R262+R402+R405+R424</f>
        <v>375.67645132000001</v>
      </c>
      <c r="S125" s="170"/>
      <c r="T125" s="172">
        <f>T126+T231+T245+T262+T402+T405+T424</f>
        <v>73.727679999999992</v>
      </c>
      <c r="AR125" s="165" t="s">
        <v>81</v>
      </c>
      <c r="AT125" s="173" t="s">
        <v>72</v>
      </c>
      <c r="AU125" s="173" t="s">
        <v>73</v>
      </c>
      <c r="AY125" s="165" t="s">
        <v>149</v>
      </c>
      <c r="BK125" s="174">
        <f>BK126+BK231+BK245+BK262+BK402+BK405+BK424</f>
        <v>0</v>
      </c>
    </row>
    <row r="126" s="11" customFormat="1" ht="22.8" customHeight="1">
      <c r="B126" s="164"/>
      <c r="D126" s="165" t="s">
        <v>72</v>
      </c>
      <c r="E126" s="175" t="s">
        <v>81</v>
      </c>
      <c r="F126" s="175" t="s">
        <v>150</v>
      </c>
      <c r="I126" s="167"/>
      <c r="J126" s="176">
        <f>BK126</f>
        <v>0</v>
      </c>
      <c r="L126" s="164"/>
      <c r="M126" s="169"/>
      <c r="N126" s="170"/>
      <c r="O126" s="170"/>
      <c r="P126" s="171">
        <f>SUM(P127:P230)</f>
        <v>0</v>
      </c>
      <c r="Q126" s="170"/>
      <c r="R126" s="171">
        <f>SUM(R127:R230)</f>
        <v>368.98033800000002</v>
      </c>
      <c r="S126" s="170"/>
      <c r="T126" s="172">
        <f>SUM(T127:T230)</f>
        <v>72.466679999999997</v>
      </c>
      <c r="AR126" s="165" t="s">
        <v>81</v>
      </c>
      <c r="AT126" s="173" t="s">
        <v>72</v>
      </c>
      <c r="AU126" s="173" t="s">
        <v>81</v>
      </c>
      <c r="AY126" s="165" t="s">
        <v>149</v>
      </c>
      <c r="BK126" s="174">
        <f>SUM(BK127:BK230)</f>
        <v>0</v>
      </c>
    </row>
    <row r="127" s="1" customFormat="1" ht="60" customHeight="1">
      <c r="B127" s="177"/>
      <c r="C127" s="178" t="s">
        <v>81</v>
      </c>
      <c r="D127" s="178" t="s">
        <v>151</v>
      </c>
      <c r="E127" s="179" t="s">
        <v>529</v>
      </c>
      <c r="F127" s="180" t="s">
        <v>530</v>
      </c>
      <c r="G127" s="181" t="s">
        <v>154</v>
      </c>
      <c r="H127" s="182">
        <v>67.980000000000004</v>
      </c>
      <c r="I127" s="183"/>
      <c r="J127" s="184">
        <f>ROUND(I127*H127,2)</f>
        <v>0</v>
      </c>
      <c r="K127" s="180" t="s">
        <v>531</v>
      </c>
      <c r="L127" s="37"/>
      <c r="M127" s="185" t="s">
        <v>1</v>
      </c>
      <c r="N127" s="186" t="s">
        <v>38</v>
      </c>
      <c r="O127" s="73"/>
      <c r="P127" s="187">
        <f>O127*H127</f>
        <v>0</v>
      </c>
      <c r="Q127" s="187">
        <v>0</v>
      </c>
      <c r="R127" s="187">
        <f>Q127*H127</f>
        <v>0</v>
      </c>
      <c r="S127" s="187">
        <v>0.75</v>
      </c>
      <c r="T127" s="188">
        <f>S127*H127</f>
        <v>50.984999999999999</v>
      </c>
      <c r="AR127" s="189" t="s">
        <v>156</v>
      </c>
      <c r="AT127" s="189" t="s">
        <v>151</v>
      </c>
      <c r="AU127" s="189" t="s">
        <v>83</v>
      </c>
      <c r="AY127" s="18" t="s">
        <v>149</v>
      </c>
      <c r="BE127" s="190">
        <f>IF(N127="základní",J127,0)</f>
        <v>0</v>
      </c>
      <c r="BF127" s="190">
        <f>IF(N127="snížená",J127,0)</f>
        <v>0</v>
      </c>
      <c r="BG127" s="190">
        <f>IF(N127="zákl. přenesená",J127,0)</f>
        <v>0</v>
      </c>
      <c r="BH127" s="190">
        <f>IF(N127="sníž. přenesená",J127,0)</f>
        <v>0</v>
      </c>
      <c r="BI127" s="190">
        <f>IF(N127="nulová",J127,0)</f>
        <v>0</v>
      </c>
      <c r="BJ127" s="18" t="s">
        <v>81</v>
      </c>
      <c r="BK127" s="190">
        <f>ROUND(I127*H127,2)</f>
        <v>0</v>
      </c>
      <c r="BL127" s="18" t="s">
        <v>156</v>
      </c>
      <c r="BM127" s="189" t="s">
        <v>1344</v>
      </c>
    </row>
    <row r="128" s="12" customFormat="1">
      <c r="B128" s="194"/>
      <c r="D128" s="191" t="s">
        <v>160</v>
      </c>
      <c r="E128" s="195" t="s">
        <v>1</v>
      </c>
      <c r="F128" s="196" t="s">
        <v>1345</v>
      </c>
      <c r="H128" s="197">
        <v>62.259999999999998</v>
      </c>
      <c r="I128" s="198"/>
      <c r="L128" s="194"/>
      <c r="M128" s="199"/>
      <c r="N128" s="200"/>
      <c r="O128" s="200"/>
      <c r="P128" s="200"/>
      <c r="Q128" s="200"/>
      <c r="R128" s="200"/>
      <c r="S128" s="200"/>
      <c r="T128" s="201"/>
      <c r="AT128" s="195" t="s">
        <v>160</v>
      </c>
      <c r="AU128" s="195" t="s">
        <v>83</v>
      </c>
      <c r="AV128" s="12" t="s">
        <v>83</v>
      </c>
      <c r="AW128" s="12" t="s">
        <v>30</v>
      </c>
      <c r="AX128" s="12" t="s">
        <v>73</v>
      </c>
      <c r="AY128" s="195" t="s">
        <v>149</v>
      </c>
    </row>
    <row r="129" s="12" customFormat="1">
      <c r="B129" s="194"/>
      <c r="D129" s="191" t="s">
        <v>160</v>
      </c>
      <c r="E129" s="195" t="s">
        <v>1</v>
      </c>
      <c r="F129" s="196" t="s">
        <v>1346</v>
      </c>
      <c r="H129" s="197">
        <v>5.7199999999999998</v>
      </c>
      <c r="I129" s="198"/>
      <c r="L129" s="194"/>
      <c r="M129" s="199"/>
      <c r="N129" s="200"/>
      <c r="O129" s="200"/>
      <c r="P129" s="200"/>
      <c r="Q129" s="200"/>
      <c r="R129" s="200"/>
      <c r="S129" s="200"/>
      <c r="T129" s="201"/>
      <c r="AT129" s="195" t="s">
        <v>160</v>
      </c>
      <c r="AU129" s="195" t="s">
        <v>83</v>
      </c>
      <c r="AV129" s="12" t="s">
        <v>83</v>
      </c>
      <c r="AW129" s="12" t="s">
        <v>30</v>
      </c>
      <c r="AX129" s="12" t="s">
        <v>73</v>
      </c>
      <c r="AY129" s="195" t="s">
        <v>149</v>
      </c>
    </row>
    <row r="130" s="13" customFormat="1">
      <c r="B130" s="202"/>
      <c r="D130" s="191" t="s">
        <v>160</v>
      </c>
      <c r="E130" s="203" t="s">
        <v>1</v>
      </c>
      <c r="F130" s="204" t="s">
        <v>187</v>
      </c>
      <c r="H130" s="205">
        <v>67.980000000000004</v>
      </c>
      <c r="I130" s="206"/>
      <c r="L130" s="202"/>
      <c r="M130" s="207"/>
      <c r="N130" s="208"/>
      <c r="O130" s="208"/>
      <c r="P130" s="208"/>
      <c r="Q130" s="208"/>
      <c r="R130" s="208"/>
      <c r="S130" s="208"/>
      <c r="T130" s="209"/>
      <c r="AT130" s="203" t="s">
        <v>160</v>
      </c>
      <c r="AU130" s="203" t="s">
        <v>83</v>
      </c>
      <c r="AV130" s="13" t="s">
        <v>156</v>
      </c>
      <c r="AW130" s="13" t="s">
        <v>30</v>
      </c>
      <c r="AX130" s="13" t="s">
        <v>81</v>
      </c>
      <c r="AY130" s="203" t="s">
        <v>149</v>
      </c>
    </row>
    <row r="131" s="1" customFormat="1" ht="60" customHeight="1">
      <c r="B131" s="177"/>
      <c r="C131" s="178" t="s">
        <v>83</v>
      </c>
      <c r="D131" s="178" t="s">
        <v>151</v>
      </c>
      <c r="E131" s="179" t="s">
        <v>536</v>
      </c>
      <c r="F131" s="180" t="s">
        <v>537</v>
      </c>
      <c r="G131" s="181" t="s">
        <v>154</v>
      </c>
      <c r="H131" s="182">
        <v>67.980000000000004</v>
      </c>
      <c r="I131" s="183"/>
      <c r="J131" s="184">
        <f>ROUND(I131*H131,2)</f>
        <v>0</v>
      </c>
      <c r="K131" s="180" t="s">
        <v>531</v>
      </c>
      <c r="L131" s="37"/>
      <c r="M131" s="185" t="s">
        <v>1</v>
      </c>
      <c r="N131" s="186" t="s">
        <v>38</v>
      </c>
      <c r="O131" s="73"/>
      <c r="P131" s="187">
        <f>O131*H131</f>
        <v>0</v>
      </c>
      <c r="Q131" s="187">
        <v>0</v>
      </c>
      <c r="R131" s="187">
        <f>Q131*H131</f>
        <v>0</v>
      </c>
      <c r="S131" s="187">
        <v>0.316</v>
      </c>
      <c r="T131" s="188">
        <f>S131*H131</f>
        <v>21.481680000000001</v>
      </c>
      <c r="AR131" s="189" t="s">
        <v>156</v>
      </c>
      <c r="AT131" s="189" t="s">
        <v>151</v>
      </c>
      <c r="AU131" s="189" t="s">
        <v>83</v>
      </c>
      <c r="AY131" s="18" t="s">
        <v>149</v>
      </c>
      <c r="BE131" s="190">
        <f>IF(N131="základní",J131,0)</f>
        <v>0</v>
      </c>
      <c r="BF131" s="190">
        <f>IF(N131="snížená",J131,0)</f>
        <v>0</v>
      </c>
      <c r="BG131" s="190">
        <f>IF(N131="zákl. přenesená",J131,0)</f>
        <v>0</v>
      </c>
      <c r="BH131" s="190">
        <f>IF(N131="sníž. přenesená",J131,0)</f>
        <v>0</v>
      </c>
      <c r="BI131" s="190">
        <f>IF(N131="nulová",J131,0)</f>
        <v>0</v>
      </c>
      <c r="BJ131" s="18" t="s">
        <v>81</v>
      </c>
      <c r="BK131" s="190">
        <f>ROUND(I131*H131,2)</f>
        <v>0</v>
      </c>
      <c r="BL131" s="18" t="s">
        <v>156</v>
      </c>
      <c r="BM131" s="189" t="s">
        <v>1347</v>
      </c>
    </row>
    <row r="132" s="12" customFormat="1">
      <c r="B132" s="194"/>
      <c r="D132" s="191" t="s">
        <v>160</v>
      </c>
      <c r="E132" s="195" t="s">
        <v>1</v>
      </c>
      <c r="F132" s="196" t="s">
        <v>1345</v>
      </c>
      <c r="H132" s="197">
        <v>62.259999999999998</v>
      </c>
      <c r="I132" s="198"/>
      <c r="L132" s="194"/>
      <c r="M132" s="199"/>
      <c r="N132" s="200"/>
      <c r="O132" s="200"/>
      <c r="P132" s="200"/>
      <c r="Q132" s="200"/>
      <c r="R132" s="200"/>
      <c r="S132" s="200"/>
      <c r="T132" s="201"/>
      <c r="AT132" s="195" t="s">
        <v>160</v>
      </c>
      <c r="AU132" s="195" t="s">
        <v>83</v>
      </c>
      <c r="AV132" s="12" t="s">
        <v>83</v>
      </c>
      <c r="AW132" s="12" t="s">
        <v>30</v>
      </c>
      <c r="AX132" s="12" t="s">
        <v>73</v>
      </c>
      <c r="AY132" s="195" t="s">
        <v>149</v>
      </c>
    </row>
    <row r="133" s="12" customFormat="1">
      <c r="B133" s="194"/>
      <c r="D133" s="191" t="s">
        <v>160</v>
      </c>
      <c r="E133" s="195" t="s">
        <v>1</v>
      </c>
      <c r="F133" s="196" t="s">
        <v>1346</v>
      </c>
      <c r="H133" s="197">
        <v>5.7199999999999998</v>
      </c>
      <c r="I133" s="198"/>
      <c r="L133" s="194"/>
      <c r="M133" s="199"/>
      <c r="N133" s="200"/>
      <c r="O133" s="200"/>
      <c r="P133" s="200"/>
      <c r="Q133" s="200"/>
      <c r="R133" s="200"/>
      <c r="S133" s="200"/>
      <c r="T133" s="201"/>
      <c r="AT133" s="195" t="s">
        <v>160</v>
      </c>
      <c r="AU133" s="195" t="s">
        <v>83</v>
      </c>
      <c r="AV133" s="12" t="s">
        <v>83</v>
      </c>
      <c r="AW133" s="12" t="s">
        <v>30</v>
      </c>
      <c r="AX133" s="12" t="s">
        <v>73</v>
      </c>
      <c r="AY133" s="195" t="s">
        <v>149</v>
      </c>
    </row>
    <row r="134" s="13" customFormat="1">
      <c r="B134" s="202"/>
      <c r="D134" s="191" t="s">
        <v>160</v>
      </c>
      <c r="E134" s="203" t="s">
        <v>1</v>
      </c>
      <c r="F134" s="204" t="s">
        <v>187</v>
      </c>
      <c r="H134" s="205">
        <v>67.980000000000004</v>
      </c>
      <c r="I134" s="206"/>
      <c r="L134" s="202"/>
      <c r="M134" s="207"/>
      <c r="N134" s="208"/>
      <c r="O134" s="208"/>
      <c r="P134" s="208"/>
      <c r="Q134" s="208"/>
      <c r="R134" s="208"/>
      <c r="S134" s="208"/>
      <c r="T134" s="209"/>
      <c r="AT134" s="203" t="s">
        <v>160</v>
      </c>
      <c r="AU134" s="203" t="s">
        <v>83</v>
      </c>
      <c r="AV134" s="13" t="s">
        <v>156</v>
      </c>
      <c r="AW134" s="13" t="s">
        <v>30</v>
      </c>
      <c r="AX134" s="13" t="s">
        <v>81</v>
      </c>
      <c r="AY134" s="203" t="s">
        <v>149</v>
      </c>
    </row>
    <row r="135" s="1" customFormat="1" ht="24" customHeight="1">
      <c r="B135" s="177"/>
      <c r="C135" s="178" t="s">
        <v>167</v>
      </c>
      <c r="D135" s="178" t="s">
        <v>151</v>
      </c>
      <c r="E135" s="179" t="s">
        <v>539</v>
      </c>
      <c r="F135" s="180" t="s">
        <v>540</v>
      </c>
      <c r="G135" s="181" t="s">
        <v>541</v>
      </c>
      <c r="H135" s="182">
        <v>800</v>
      </c>
      <c r="I135" s="183"/>
      <c r="J135" s="184">
        <f>ROUND(I135*H135,2)</f>
        <v>0</v>
      </c>
      <c r="K135" s="180" t="s">
        <v>531</v>
      </c>
      <c r="L135" s="37"/>
      <c r="M135" s="185" t="s">
        <v>1</v>
      </c>
      <c r="N135" s="186" t="s">
        <v>38</v>
      </c>
      <c r="O135" s="73"/>
      <c r="P135" s="187">
        <f>O135*H135</f>
        <v>0</v>
      </c>
      <c r="Q135" s="187">
        <v>0</v>
      </c>
      <c r="R135" s="187">
        <f>Q135*H135</f>
        <v>0</v>
      </c>
      <c r="S135" s="187">
        <v>0</v>
      </c>
      <c r="T135" s="188">
        <f>S135*H135</f>
        <v>0</v>
      </c>
      <c r="AR135" s="189" t="s">
        <v>156</v>
      </c>
      <c r="AT135" s="189" t="s">
        <v>151</v>
      </c>
      <c r="AU135" s="189" t="s">
        <v>83</v>
      </c>
      <c r="AY135" s="18" t="s">
        <v>149</v>
      </c>
      <c r="BE135" s="190">
        <f>IF(N135="základní",J135,0)</f>
        <v>0</v>
      </c>
      <c r="BF135" s="190">
        <f>IF(N135="snížená",J135,0)</f>
        <v>0</v>
      </c>
      <c r="BG135" s="190">
        <f>IF(N135="zákl. přenesená",J135,0)</f>
        <v>0</v>
      </c>
      <c r="BH135" s="190">
        <f>IF(N135="sníž. přenesená",J135,0)</f>
        <v>0</v>
      </c>
      <c r="BI135" s="190">
        <f>IF(N135="nulová",J135,0)</f>
        <v>0</v>
      </c>
      <c r="BJ135" s="18" t="s">
        <v>81</v>
      </c>
      <c r="BK135" s="190">
        <f>ROUND(I135*H135,2)</f>
        <v>0</v>
      </c>
      <c r="BL135" s="18" t="s">
        <v>156</v>
      </c>
      <c r="BM135" s="189" t="s">
        <v>1348</v>
      </c>
    </row>
    <row r="136" s="12" customFormat="1">
      <c r="B136" s="194"/>
      <c r="D136" s="191" t="s">
        <v>160</v>
      </c>
      <c r="E136" s="195" t="s">
        <v>1</v>
      </c>
      <c r="F136" s="196" t="s">
        <v>543</v>
      </c>
      <c r="H136" s="197">
        <v>800</v>
      </c>
      <c r="I136" s="198"/>
      <c r="L136" s="194"/>
      <c r="M136" s="199"/>
      <c r="N136" s="200"/>
      <c r="O136" s="200"/>
      <c r="P136" s="200"/>
      <c r="Q136" s="200"/>
      <c r="R136" s="200"/>
      <c r="S136" s="200"/>
      <c r="T136" s="201"/>
      <c r="AT136" s="195" t="s">
        <v>160</v>
      </c>
      <c r="AU136" s="195" t="s">
        <v>83</v>
      </c>
      <c r="AV136" s="12" t="s">
        <v>83</v>
      </c>
      <c r="AW136" s="12" t="s">
        <v>30</v>
      </c>
      <c r="AX136" s="12" t="s">
        <v>81</v>
      </c>
      <c r="AY136" s="195" t="s">
        <v>149</v>
      </c>
    </row>
    <row r="137" s="1" customFormat="1" ht="36" customHeight="1">
      <c r="B137" s="177"/>
      <c r="C137" s="178" t="s">
        <v>156</v>
      </c>
      <c r="D137" s="178" t="s">
        <v>151</v>
      </c>
      <c r="E137" s="179" t="s">
        <v>544</v>
      </c>
      <c r="F137" s="180" t="s">
        <v>545</v>
      </c>
      <c r="G137" s="181" t="s">
        <v>546</v>
      </c>
      <c r="H137" s="182">
        <v>100</v>
      </c>
      <c r="I137" s="183"/>
      <c r="J137" s="184">
        <f>ROUND(I137*H137,2)</f>
        <v>0</v>
      </c>
      <c r="K137" s="180" t="s">
        <v>531</v>
      </c>
      <c r="L137" s="37"/>
      <c r="M137" s="185" t="s">
        <v>1</v>
      </c>
      <c r="N137" s="186" t="s">
        <v>38</v>
      </c>
      <c r="O137" s="73"/>
      <c r="P137" s="187">
        <f>O137*H137</f>
        <v>0</v>
      </c>
      <c r="Q137" s="187">
        <v>0</v>
      </c>
      <c r="R137" s="187">
        <f>Q137*H137</f>
        <v>0</v>
      </c>
      <c r="S137" s="187">
        <v>0</v>
      </c>
      <c r="T137" s="188">
        <f>S137*H137</f>
        <v>0</v>
      </c>
      <c r="AR137" s="189" t="s">
        <v>156</v>
      </c>
      <c r="AT137" s="189" t="s">
        <v>151</v>
      </c>
      <c r="AU137" s="189" t="s">
        <v>83</v>
      </c>
      <c r="AY137" s="18" t="s">
        <v>149</v>
      </c>
      <c r="BE137" s="190">
        <f>IF(N137="základní",J137,0)</f>
        <v>0</v>
      </c>
      <c r="BF137" s="190">
        <f>IF(N137="snížená",J137,0)</f>
        <v>0</v>
      </c>
      <c r="BG137" s="190">
        <f>IF(N137="zákl. přenesená",J137,0)</f>
        <v>0</v>
      </c>
      <c r="BH137" s="190">
        <f>IF(N137="sníž. přenesená",J137,0)</f>
        <v>0</v>
      </c>
      <c r="BI137" s="190">
        <f>IF(N137="nulová",J137,0)</f>
        <v>0</v>
      </c>
      <c r="BJ137" s="18" t="s">
        <v>81</v>
      </c>
      <c r="BK137" s="190">
        <f>ROUND(I137*H137,2)</f>
        <v>0</v>
      </c>
      <c r="BL137" s="18" t="s">
        <v>156</v>
      </c>
      <c r="BM137" s="189" t="s">
        <v>1349</v>
      </c>
    </row>
    <row r="138" s="12" customFormat="1">
      <c r="B138" s="194"/>
      <c r="D138" s="191" t="s">
        <v>160</v>
      </c>
      <c r="E138" s="195" t="s">
        <v>1</v>
      </c>
      <c r="F138" s="196" t="s">
        <v>548</v>
      </c>
      <c r="H138" s="197">
        <v>100</v>
      </c>
      <c r="I138" s="198"/>
      <c r="L138" s="194"/>
      <c r="M138" s="199"/>
      <c r="N138" s="200"/>
      <c r="O138" s="200"/>
      <c r="P138" s="200"/>
      <c r="Q138" s="200"/>
      <c r="R138" s="200"/>
      <c r="S138" s="200"/>
      <c r="T138" s="201"/>
      <c r="AT138" s="195" t="s">
        <v>160</v>
      </c>
      <c r="AU138" s="195" t="s">
        <v>83</v>
      </c>
      <c r="AV138" s="12" t="s">
        <v>83</v>
      </c>
      <c r="AW138" s="12" t="s">
        <v>30</v>
      </c>
      <c r="AX138" s="12" t="s">
        <v>81</v>
      </c>
      <c r="AY138" s="195" t="s">
        <v>149</v>
      </c>
    </row>
    <row r="139" s="1" customFormat="1" ht="84" customHeight="1">
      <c r="B139" s="177"/>
      <c r="C139" s="178" t="s">
        <v>178</v>
      </c>
      <c r="D139" s="178" t="s">
        <v>151</v>
      </c>
      <c r="E139" s="179" t="s">
        <v>1350</v>
      </c>
      <c r="F139" s="180" t="s">
        <v>1351</v>
      </c>
      <c r="G139" s="181" t="s">
        <v>281</v>
      </c>
      <c r="H139" s="182">
        <v>1.1000000000000001</v>
      </c>
      <c r="I139" s="183"/>
      <c r="J139" s="184">
        <f>ROUND(I139*H139,2)</f>
        <v>0</v>
      </c>
      <c r="K139" s="180" t="s">
        <v>531</v>
      </c>
      <c r="L139" s="37"/>
      <c r="M139" s="185" t="s">
        <v>1</v>
      </c>
      <c r="N139" s="186" t="s">
        <v>38</v>
      </c>
      <c r="O139" s="73"/>
      <c r="P139" s="187">
        <f>O139*H139</f>
        <v>0</v>
      </c>
      <c r="Q139" s="187">
        <v>0.0086800000000000002</v>
      </c>
      <c r="R139" s="187">
        <f>Q139*H139</f>
        <v>0.0095480000000000009</v>
      </c>
      <c r="S139" s="187">
        <v>0</v>
      </c>
      <c r="T139" s="188">
        <f>S139*H139</f>
        <v>0</v>
      </c>
      <c r="AR139" s="189" t="s">
        <v>156</v>
      </c>
      <c r="AT139" s="189" t="s">
        <v>151</v>
      </c>
      <c r="AU139" s="189" t="s">
        <v>83</v>
      </c>
      <c r="AY139" s="18" t="s">
        <v>149</v>
      </c>
      <c r="BE139" s="190">
        <f>IF(N139="základní",J139,0)</f>
        <v>0</v>
      </c>
      <c r="BF139" s="190">
        <f>IF(N139="snížená",J139,0)</f>
        <v>0</v>
      </c>
      <c r="BG139" s="190">
        <f>IF(N139="zákl. přenesená",J139,0)</f>
        <v>0</v>
      </c>
      <c r="BH139" s="190">
        <f>IF(N139="sníž. přenesená",J139,0)</f>
        <v>0</v>
      </c>
      <c r="BI139" s="190">
        <f>IF(N139="nulová",J139,0)</f>
        <v>0</v>
      </c>
      <c r="BJ139" s="18" t="s">
        <v>81</v>
      </c>
      <c r="BK139" s="190">
        <f>ROUND(I139*H139,2)</f>
        <v>0</v>
      </c>
      <c r="BL139" s="18" t="s">
        <v>156</v>
      </c>
      <c r="BM139" s="189" t="s">
        <v>1352</v>
      </c>
    </row>
    <row r="140" s="12" customFormat="1">
      <c r="B140" s="194"/>
      <c r="D140" s="191" t="s">
        <v>160</v>
      </c>
      <c r="E140" s="195" t="s">
        <v>1</v>
      </c>
      <c r="F140" s="196" t="s">
        <v>1353</v>
      </c>
      <c r="H140" s="197">
        <v>1.1000000000000001</v>
      </c>
      <c r="I140" s="198"/>
      <c r="L140" s="194"/>
      <c r="M140" s="199"/>
      <c r="N140" s="200"/>
      <c r="O140" s="200"/>
      <c r="P140" s="200"/>
      <c r="Q140" s="200"/>
      <c r="R140" s="200"/>
      <c r="S140" s="200"/>
      <c r="T140" s="201"/>
      <c r="AT140" s="195" t="s">
        <v>160</v>
      </c>
      <c r="AU140" s="195" t="s">
        <v>83</v>
      </c>
      <c r="AV140" s="12" t="s">
        <v>83</v>
      </c>
      <c r="AW140" s="12" t="s">
        <v>30</v>
      </c>
      <c r="AX140" s="12" t="s">
        <v>81</v>
      </c>
      <c r="AY140" s="195" t="s">
        <v>149</v>
      </c>
    </row>
    <row r="141" s="1" customFormat="1" ht="84" customHeight="1">
      <c r="B141" s="177"/>
      <c r="C141" s="178" t="s">
        <v>188</v>
      </c>
      <c r="D141" s="178" t="s">
        <v>151</v>
      </c>
      <c r="E141" s="179" t="s">
        <v>549</v>
      </c>
      <c r="F141" s="180" t="s">
        <v>550</v>
      </c>
      <c r="G141" s="181" t="s">
        <v>281</v>
      </c>
      <c r="H141" s="182">
        <v>5.5</v>
      </c>
      <c r="I141" s="183"/>
      <c r="J141" s="184">
        <f>ROUND(I141*H141,2)</f>
        <v>0</v>
      </c>
      <c r="K141" s="180" t="s">
        <v>531</v>
      </c>
      <c r="L141" s="37"/>
      <c r="M141" s="185" t="s">
        <v>1</v>
      </c>
      <c r="N141" s="186" t="s">
        <v>38</v>
      </c>
      <c r="O141" s="73"/>
      <c r="P141" s="187">
        <f>O141*H141</f>
        <v>0</v>
      </c>
      <c r="Q141" s="187">
        <v>0.036900000000000002</v>
      </c>
      <c r="R141" s="187">
        <f>Q141*H141</f>
        <v>0.20295000000000002</v>
      </c>
      <c r="S141" s="187">
        <v>0</v>
      </c>
      <c r="T141" s="188">
        <f>S141*H141</f>
        <v>0</v>
      </c>
      <c r="AR141" s="189" t="s">
        <v>156</v>
      </c>
      <c r="AT141" s="189" t="s">
        <v>151</v>
      </c>
      <c r="AU141" s="189" t="s">
        <v>83</v>
      </c>
      <c r="AY141" s="18" t="s">
        <v>149</v>
      </c>
      <c r="BE141" s="190">
        <f>IF(N141="základní",J141,0)</f>
        <v>0</v>
      </c>
      <c r="BF141" s="190">
        <f>IF(N141="snížená",J141,0)</f>
        <v>0</v>
      </c>
      <c r="BG141" s="190">
        <f>IF(N141="zákl. přenesená",J141,0)</f>
        <v>0</v>
      </c>
      <c r="BH141" s="190">
        <f>IF(N141="sníž. přenesená",J141,0)</f>
        <v>0</v>
      </c>
      <c r="BI141" s="190">
        <f>IF(N141="nulová",J141,0)</f>
        <v>0</v>
      </c>
      <c r="BJ141" s="18" t="s">
        <v>81</v>
      </c>
      <c r="BK141" s="190">
        <f>ROUND(I141*H141,2)</f>
        <v>0</v>
      </c>
      <c r="BL141" s="18" t="s">
        <v>156</v>
      </c>
      <c r="BM141" s="189" t="s">
        <v>1354</v>
      </c>
    </row>
    <row r="142" s="12" customFormat="1">
      <c r="B142" s="194"/>
      <c r="D142" s="191" t="s">
        <v>160</v>
      </c>
      <c r="E142" s="195" t="s">
        <v>1</v>
      </c>
      <c r="F142" s="196" t="s">
        <v>1355</v>
      </c>
      <c r="H142" s="197">
        <v>4.4000000000000004</v>
      </c>
      <c r="I142" s="198"/>
      <c r="L142" s="194"/>
      <c r="M142" s="199"/>
      <c r="N142" s="200"/>
      <c r="O142" s="200"/>
      <c r="P142" s="200"/>
      <c r="Q142" s="200"/>
      <c r="R142" s="200"/>
      <c r="S142" s="200"/>
      <c r="T142" s="201"/>
      <c r="AT142" s="195" t="s">
        <v>160</v>
      </c>
      <c r="AU142" s="195" t="s">
        <v>83</v>
      </c>
      <c r="AV142" s="12" t="s">
        <v>83</v>
      </c>
      <c r="AW142" s="12" t="s">
        <v>30</v>
      </c>
      <c r="AX142" s="12" t="s">
        <v>73</v>
      </c>
      <c r="AY142" s="195" t="s">
        <v>149</v>
      </c>
    </row>
    <row r="143" s="12" customFormat="1">
      <c r="B143" s="194"/>
      <c r="D143" s="191" t="s">
        <v>160</v>
      </c>
      <c r="E143" s="195" t="s">
        <v>1</v>
      </c>
      <c r="F143" s="196" t="s">
        <v>1353</v>
      </c>
      <c r="H143" s="197">
        <v>1.1000000000000001</v>
      </c>
      <c r="I143" s="198"/>
      <c r="L143" s="194"/>
      <c r="M143" s="199"/>
      <c r="N143" s="200"/>
      <c r="O143" s="200"/>
      <c r="P143" s="200"/>
      <c r="Q143" s="200"/>
      <c r="R143" s="200"/>
      <c r="S143" s="200"/>
      <c r="T143" s="201"/>
      <c r="AT143" s="195" t="s">
        <v>160</v>
      </c>
      <c r="AU143" s="195" t="s">
        <v>83</v>
      </c>
      <c r="AV143" s="12" t="s">
        <v>83</v>
      </c>
      <c r="AW143" s="12" t="s">
        <v>30</v>
      </c>
      <c r="AX143" s="12" t="s">
        <v>73</v>
      </c>
      <c r="AY143" s="195" t="s">
        <v>149</v>
      </c>
    </row>
    <row r="144" s="13" customFormat="1">
      <c r="B144" s="202"/>
      <c r="D144" s="191" t="s">
        <v>160</v>
      </c>
      <c r="E144" s="203" t="s">
        <v>1</v>
      </c>
      <c r="F144" s="204" t="s">
        <v>187</v>
      </c>
      <c r="H144" s="205">
        <v>5.5</v>
      </c>
      <c r="I144" s="206"/>
      <c r="L144" s="202"/>
      <c r="M144" s="207"/>
      <c r="N144" s="208"/>
      <c r="O144" s="208"/>
      <c r="P144" s="208"/>
      <c r="Q144" s="208"/>
      <c r="R144" s="208"/>
      <c r="S144" s="208"/>
      <c r="T144" s="209"/>
      <c r="AT144" s="203" t="s">
        <v>160</v>
      </c>
      <c r="AU144" s="203" t="s">
        <v>83</v>
      </c>
      <c r="AV144" s="13" t="s">
        <v>156</v>
      </c>
      <c r="AW144" s="13" t="s">
        <v>30</v>
      </c>
      <c r="AX144" s="13" t="s">
        <v>81</v>
      </c>
      <c r="AY144" s="203" t="s">
        <v>149</v>
      </c>
    </row>
    <row r="145" s="1" customFormat="1" ht="36" customHeight="1">
      <c r="B145" s="177"/>
      <c r="C145" s="178" t="s">
        <v>193</v>
      </c>
      <c r="D145" s="178" t="s">
        <v>151</v>
      </c>
      <c r="E145" s="179" t="s">
        <v>553</v>
      </c>
      <c r="F145" s="180" t="s">
        <v>554</v>
      </c>
      <c r="G145" s="181" t="s">
        <v>281</v>
      </c>
      <c r="H145" s="182">
        <v>16</v>
      </c>
      <c r="I145" s="183"/>
      <c r="J145" s="184">
        <f>ROUND(I145*H145,2)</f>
        <v>0</v>
      </c>
      <c r="K145" s="180" t="s">
        <v>531</v>
      </c>
      <c r="L145" s="37"/>
      <c r="M145" s="185" t="s">
        <v>1</v>
      </c>
      <c r="N145" s="186" t="s">
        <v>38</v>
      </c>
      <c r="O145" s="73"/>
      <c r="P145" s="187">
        <f>O145*H145</f>
        <v>0</v>
      </c>
      <c r="Q145" s="187">
        <v>0.00029999999999999997</v>
      </c>
      <c r="R145" s="187">
        <f>Q145*H145</f>
        <v>0.0047999999999999996</v>
      </c>
      <c r="S145" s="187">
        <v>0</v>
      </c>
      <c r="T145" s="188">
        <f>S145*H145</f>
        <v>0</v>
      </c>
      <c r="AR145" s="189" t="s">
        <v>156</v>
      </c>
      <c r="AT145" s="189" t="s">
        <v>151</v>
      </c>
      <c r="AU145" s="189" t="s">
        <v>83</v>
      </c>
      <c r="AY145" s="18" t="s">
        <v>149</v>
      </c>
      <c r="BE145" s="190">
        <f>IF(N145="základní",J145,0)</f>
        <v>0</v>
      </c>
      <c r="BF145" s="190">
        <f>IF(N145="snížená",J145,0)</f>
        <v>0</v>
      </c>
      <c r="BG145" s="190">
        <f>IF(N145="zákl. přenesená",J145,0)</f>
        <v>0</v>
      </c>
      <c r="BH145" s="190">
        <f>IF(N145="sníž. přenesená",J145,0)</f>
        <v>0</v>
      </c>
      <c r="BI145" s="190">
        <f>IF(N145="nulová",J145,0)</f>
        <v>0</v>
      </c>
      <c r="BJ145" s="18" t="s">
        <v>81</v>
      </c>
      <c r="BK145" s="190">
        <f>ROUND(I145*H145,2)</f>
        <v>0</v>
      </c>
      <c r="BL145" s="18" t="s">
        <v>156</v>
      </c>
      <c r="BM145" s="189" t="s">
        <v>1356</v>
      </c>
    </row>
    <row r="146" s="12" customFormat="1">
      <c r="B146" s="194"/>
      <c r="D146" s="191" t="s">
        <v>160</v>
      </c>
      <c r="E146" s="195" t="s">
        <v>1</v>
      </c>
      <c r="F146" s="196" t="s">
        <v>556</v>
      </c>
      <c r="H146" s="197">
        <v>16</v>
      </c>
      <c r="I146" s="198"/>
      <c r="L146" s="194"/>
      <c r="M146" s="199"/>
      <c r="N146" s="200"/>
      <c r="O146" s="200"/>
      <c r="P146" s="200"/>
      <c r="Q146" s="200"/>
      <c r="R146" s="200"/>
      <c r="S146" s="200"/>
      <c r="T146" s="201"/>
      <c r="AT146" s="195" t="s">
        <v>160</v>
      </c>
      <c r="AU146" s="195" t="s">
        <v>83</v>
      </c>
      <c r="AV146" s="12" t="s">
        <v>83</v>
      </c>
      <c r="AW146" s="12" t="s">
        <v>30</v>
      </c>
      <c r="AX146" s="12" t="s">
        <v>81</v>
      </c>
      <c r="AY146" s="195" t="s">
        <v>149</v>
      </c>
    </row>
    <row r="147" s="1" customFormat="1" ht="36" customHeight="1">
      <c r="B147" s="177"/>
      <c r="C147" s="178" t="s">
        <v>199</v>
      </c>
      <c r="D147" s="178" t="s">
        <v>151</v>
      </c>
      <c r="E147" s="179" t="s">
        <v>557</v>
      </c>
      <c r="F147" s="180" t="s">
        <v>558</v>
      </c>
      <c r="G147" s="181" t="s">
        <v>281</v>
      </c>
      <c r="H147" s="182">
        <v>16</v>
      </c>
      <c r="I147" s="183"/>
      <c r="J147" s="184">
        <f>ROUND(I147*H147,2)</f>
        <v>0</v>
      </c>
      <c r="K147" s="180" t="s">
        <v>531</v>
      </c>
      <c r="L147" s="37"/>
      <c r="M147" s="185" t="s">
        <v>1</v>
      </c>
      <c r="N147" s="186" t="s">
        <v>38</v>
      </c>
      <c r="O147" s="73"/>
      <c r="P147" s="187">
        <f>O147*H147</f>
        <v>0</v>
      </c>
      <c r="Q147" s="187">
        <v>0</v>
      </c>
      <c r="R147" s="187">
        <f>Q147*H147</f>
        <v>0</v>
      </c>
      <c r="S147" s="187">
        <v>0</v>
      </c>
      <c r="T147" s="188">
        <f>S147*H147</f>
        <v>0</v>
      </c>
      <c r="AR147" s="189" t="s">
        <v>156</v>
      </c>
      <c r="AT147" s="189" t="s">
        <v>151</v>
      </c>
      <c r="AU147" s="189" t="s">
        <v>83</v>
      </c>
      <c r="AY147" s="18" t="s">
        <v>149</v>
      </c>
      <c r="BE147" s="190">
        <f>IF(N147="základní",J147,0)</f>
        <v>0</v>
      </c>
      <c r="BF147" s="190">
        <f>IF(N147="snížená",J147,0)</f>
        <v>0</v>
      </c>
      <c r="BG147" s="190">
        <f>IF(N147="zákl. přenesená",J147,0)</f>
        <v>0</v>
      </c>
      <c r="BH147" s="190">
        <f>IF(N147="sníž. přenesená",J147,0)</f>
        <v>0</v>
      </c>
      <c r="BI147" s="190">
        <f>IF(N147="nulová",J147,0)</f>
        <v>0</v>
      </c>
      <c r="BJ147" s="18" t="s">
        <v>81</v>
      </c>
      <c r="BK147" s="190">
        <f>ROUND(I147*H147,2)</f>
        <v>0</v>
      </c>
      <c r="BL147" s="18" t="s">
        <v>156</v>
      </c>
      <c r="BM147" s="189" t="s">
        <v>1357</v>
      </c>
    </row>
    <row r="148" s="12" customFormat="1">
      <c r="B148" s="194"/>
      <c r="D148" s="191" t="s">
        <v>160</v>
      </c>
      <c r="E148" s="195" t="s">
        <v>1</v>
      </c>
      <c r="F148" s="196" t="s">
        <v>560</v>
      </c>
      <c r="H148" s="197">
        <v>16</v>
      </c>
      <c r="I148" s="198"/>
      <c r="L148" s="194"/>
      <c r="M148" s="199"/>
      <c r="N148" s="200"/>
      <c r="O148" s="200"/>
      <c r="P148" s="200"/>
      <c r="Q148" s="200"/>
      <c r="R148" s="200"/>
      <c r="S148" s="200"/>
      <c r="T148" s="201"/>
      <c r="AT148" s="195" t="s">
        <v>160</v>
      </c>
      <c r="AU148" s="195" t="s">
        <v>83</v>
      </c>
      <c r="AV148" s="12" t="s">
        <v>83</v>
      </c>
      <c r="AW148" s="12" t="s">
        <v>30</v>
      </c>
      <c r="AX148" s="12" t="s">
        <v>81</v>
      </c>
      <c r="AY148" s="195" t="s">
        <v>149</v>
      </c>
    </row>
    <row r="149" s="1" customFormat="1" ht="24" customHeight="1">
      <c r="B149" s="177"/>
      <c r="C149" s="178" t="s">
        <v>204</v>
      </c>
      <c r="D149" s="178" t="s">
        <v>151</v>
      </c>
      <c r="E149" s="179" t="s">
        <v>561</v>
      </c>
      <c r="F149" s="180" t="s">
        <v>562</v>
      </c>
      <c r="G149" s="181" t="s">
        <v>281</v>
      </c>
      <c r="H149" s="182">
        <v>24</v>
      </c>
      <c r="I149" s="183"/>
      <c r="J149" s="184">
        <f>ROUND(I149*H149,2)</f>
        <v>0</v>
      </c>
      <c r="K149" s="180" t="s">
        <v>531</v>
      </c>
      <c r="L149" s="37"/>
      <c r="M149" s="185" t="s">
        <v>1</v>
      </c>
      <c r="N149" s="186" t="s">
        <v>38</v>
      </c>
      <c r="O149" s="73"/>
      <c r="P149" s="187">
        <f>O149*H149</f>
        <v>0</v>
      </c>
      <c r="Q149" s="187">
        <v>0.011820000000000001</v>
      </c>
      <c r="R149" s="187">
        <f>Q149*H149</f>
        <v>0.28368000000000004</v>
      </c>
      <c r="S149" s="187">
        <v>0</v>
      </c>
      <c r="T149" s="188">
        <f>S149*H149</f>
        <v>0</v>
      </c>
      <c r="AR149" s="189" t="s">
        <v>156</v>
      </c>
      <c r="AT149" s="189" t="s">
        <v>151</v>
      </c>
      <c r="AU149" s="189" t="s">
        <v>83</v>
      </c>
      <c r="AY149" s="18" t="s">
        <v>149</v>
      </c>
      <c r="BE149" s="190">
        <f>IF(N149="základní",J149,0)</f>
        <v>0</v>
      </c>
      <c r="BF149" s="190">
        <f>IF(N149="snížená",J149,0)</f>
        <v>0</v>
      </c>
      <c r="BG149" s="190">
        <f>IF(N149="zákl. přenesená",J149,0)</f>
        <v>0</v>
      </c>
      <c r="BH149" s="190">
        <f>IF(N149="sníž. přenesená",J149,0)</f>
        <v>0</v>
      </c>
      <c r="BI149" s="190">
        <f>IF(N149="nulová",J149,0)</f>
        <v>0</v>
      </c>
      <c r="BJ149" s="18" t="s">
        <v>81</v>
      </c>
      <c r="BK149" s="190">
        <f>ROUND(I149*H149,2)</f>
        <v>0</v>
      </c>
      <c r="BL149" s="18" t="s">
        <v>156</v>
      </c>
      <c r="BM149" s="189" t="s">
        <v>1358</v>
      </c>
    </row>
    <row r="150" s="12" customFormat="1">
      <c r="B150" s="194"/>
      <c r="D150" s="191" t="s">
        <v>160</v>
      </c>
      <c r="E150" s="195" t="s">
        <v>1</v>
      </c>
      <c r="F150" s="196" t="s">
        <v>1359</v>
      </c>
      <c r="H150" s="197">
        <v>24</v>
      </c>
      <c r="I150" s="198"/>
      <c r="L150" s="194"/>
      <c r="M150" s="199"/>
      <c r="N150" s="200"/>
      <c r="O150" s="200"/>
      <c r="P150" s="200"/>
      <c r="Q150" s="200"/>
      <c r="R150" s="200"/>
      <c r="S150" s="200"/>
      <c r="T150" s="201"/>
      <c r="AT150" s="195" t="s">
        <v>160</v>
      </c>
      <c r="AU150" s="195" t="s">
        <v>83</v>
      </c>
      <c r="AV150" s="12" t="s">
        <v>83</v>
      </c>
      <c r="AW150" s="12" t="s">
        <v>30</v>
      </c>
      <c r="AX150" s="12" t="s">
        <v>81</v>
      </c>
      <c r="AY150" s="195" t="s">
        <v>149</v>
      </c>
    </row>
    <row r="151" s="1" customFormat="1" ht="24" customHeight="1">
      <c r="B151" s="177"/>
      <c r="C151" s="178" t="s">
        <v>211</v>
      </c>
      <c r="D151" s="178" t="s">
        <v>151</v>
      </c>
      <c r="E151" s="179" t="s">
        <v>565</v>
      </c>
      <c r="F151" s="180" t="s">
        <v>566</v>
      </c>
      <c r="G151" s="181" t="s">
        <v>281</v>
      </c>
      <c r="H151" s="182">
        <v>24</v>
      </c>
      <c r="I151" s="183"/>
      <c r="J151" s="184">
        <f>ROUND(I151*H151,2)</f>
        <v>0</v>
      </c>
      <c r="K151" s="180" t="s">
        <v>531</v>
      </c>
      <c r="L151" s="37"/>
      <c r="M151" s="185" t="s">
        <v>1</v>
      </c>
      <c r="N151" s="186" t="s">
        <v>38</v>
      </c>
      <c r="O151" s="73"/>
      <c r="P151" s="187">
        <f>O151*H151</f>
        <v>0</v>
      </c>
      <c r="Q151" s="187">
        <v>0</v>
      </c>
      <c r="R151" s="187">
        <f>Q151*H151</f>
        <v>0</v>
      </c>
      <c r="S151" s="187">
        <v>0</v>
      </c>
      <c r="T151" s="188">
        <f>S151*H151</f>
        <v>0</v>
      </c>
      <c r="AR151" s="189" t="s">
        <v>156</v>
      </c>
      <c r="AT151" s="189" t="s">
        <v>151</v>
      </c>
      <c r="AU151" s="189" t="s">
        <v>83</v>
      </c>
      <c r="AY151" s="18" t="s">
        <v>149</v>
      </c>
      <c r="BE151" s="190">
        <f>IF(N151="základní",J151,0)</f>
        <v>0</v>
      </c>
      <c r="BF151" s="190">
        <f>IF(N151="snížená",J151,0)</f>
        <v>0</v>
      </c>
      <c r="BG151" s="190">
        <f>IF(N151="zákl. přenesená",J151,0)</f>
        <v>0</v>
      </c>
      <c r="BH151" s="190">
        <f>IF(N151="sníž. přenesená",J151,0)</f>
        <v>0</v>
      </c>
      <c r="BI151" s="190">
        <f>IF(N151="nulová",J151,0)</f>
        <v>0</v>
      </c>
      <c r="BJ151" s="18" t="s">
        <v>81</v>
      </c>
      <c r="BK151" s="190">
        <f>ROUND(I151*H151,2)</f>
        <v>0</v>
      </c>
      <c r="BL151" s="18" t="s">
        <v>156</v>
      </c>
      <c r="BM151" s="189" t="s">
        <v>1360</v>
      </c>
    </row>
    <row r="152" s="12" customFormat="1">
      <c r="B152" s="194"/>
      <c r="D152" s="191" t="s">
        <v>160</v>
      </c>
      <c r="E152" s="195" t="s">
        <v>1</v>
      </c>
      <c r="F152" s="196" t="s">
        <v>1361</v>
      </c>
      <c r="H152" s="197">
        <v>24</v>
      </c>
      <c r="I152" s="198"/>
      <c r="L152" s="194"/>
      <c r="M152" s="199"/>
      <c r="N152" s="200"/>
      <c r="O152" s="200"/>
      <c r="P152" s="200"/>
      <c r="Q152" s="200"/>
      <c r="R152" s="200"/>
      <c r="S152" s="200"/>
      <c r="T152" s="201"/>
      <c r="AT152" s="195" t="s">
        <v>160</v>
      </c>
      <c r="AU152" s="195" t="s">
        <v>83</v>
      </c>
      <c r="AV152" s="12" t="s">
        <v>83</v>
      </c>
      <c r="AW152" s="12" t="s">
        <v>30</v>
      </c>
      <c r="AX152" s="12" t="s">
        <v>81</v>
      </c>
      <c r="AY152" s="195" t="s">
        <v>149</v>
      </c>
    </row>
    <row r="153" s="1" customFormat="1" ht="36" customHeight="1">
      <c r="B153" s="177"/>
      <c r="C153" s="178" t="s">
        <v>216</v>
      </c>
      <c r="D153" s="178" t="s">
        <v>151</v>
      </c>
      <c r="E153" s="179" t="s">
        <v>569</v>
      </c>
      <c r="F153" s="180" t="s">
        <v>570</v>
      </c>
      <c r="G153" s="181" t="s">
        <v>174</v>
      </c>
      <c r="H153" s="182">
        <v>9.5</v>
      </c>
      <c r="I153" s="183"/>
      <c r="J153" s="184">
        <f>ROUND(I153*H153,2)</f>
        <v>0</v>
      </c>
      <c r="K153" s="180" t="s">
        <v>531</v>
      </c>
      <c r="L153" s="37"/>
      <c r="M153" s="185" t="s">
        <v>1</v>
      </c>
      <c r="N153" s="186" t="s">
        <v>38</v>
      </c>
      <c r="O153" s="73"/>
      <c r="P153" s="187">
        <f>O153*H153</f>
        <v>0</v>
      </c>
      <c r="Q153" s="187">
        <v>0</v>
      </c>
      <c r="R153" s="187">
        <f>Q153*H153</f>
        <v>0</v>
      </c>
      <c r="S153" s="187">
        <v>0</v>
      </c>
      <c r="T153" s="188">
        <f>S153*H153</f>
        <v>0</v>
      </c>
      <c r="AR153" s="189" t="s">
        <v>156</v>
      </c>
      <c r="AT153" s="189" t="s">
        <v>151</v>
      </c>
      <c r="AU153" s="189" t="s">
        <v>83</v>
      </c>
      <c r="AY153" s="18" t="s">
        <v>149</v>
      </c>
      <c r="BE153" s="190">
        <f>IF(N153="základní",J153,0)</f>
        <v>0</v>
      </c>
      <c r="BF153" s="190">
        <f>IF(N153="snížená",J153,0)</f>
        <v>0</v>
      </c>
      <c r="BG153" s="190">
        <f>IF(N153="zákl. přenesená",J153,0)</f>
        <v>0</v>
      </c>
      <c r="BH153" s="190">
        <f>IF(N153="sníž. přenesená",J153,0)</f>
        <v>0</v>
      </c>
      <c r="BI153" s="190">
        <f>IF(N153="nulová",J153,0)</f>
        <v>0</v>
      </c>
      <c r="BJ153" s="18" t="s">
        <v>81</v>
      </c>
      <c r="BK153" s="190">
        <f>ROUND(I153*H153,2)</f>
        <v>0</v>
      </c>
      <c r="BL153" s="18" t="s">
        <v>156</v>
      </c>
      <c r="BM153" s="189" t="s">
        <v>1362</v>
      </c>
    </row>
    <row r="154" s="12" customFormat="1">
      <c r="B154" s="194"/>
      <c r="D154" s="191" t="s">
        <v>160</v>
      </c>
      <c r="E154" s="195" t="s">
        <v>1</v>
      </c>
      <c r="F154" s="196" t="s">
        <v>906</v>
      </c>
      <c r="H154" s="197">
        <v>8.25</v>
      </c>
      <c r="I154" s="198"/>
      <c r="L154" s="194"/>
      <c r="M154" s="199"/>
      <c r="N154" s="200"/>
      <c r="O154" s="200"/>
      <c r="P154" s="200"/>
      <c r="Q154" s="200"/>
      <c r="R154" s="200"/>
      <c r="S154" s="200"/>
      <c r="T154" s="201"/>
      <c r="AT154" s="195" t="s">
        <v>160</v>
      </c>
      <c r="AU154" s="195" t="s">
        <v>83</v>
      </c>
      <c r="AV154" s="12" t="s">
        <v>83</v>
      </c>
      <c r="AW154" s="12" t="s">
        <v>30</v>
      </c>
      <c r="AX154" s="12" t="s">
        <v>73</v>
      </c>
      <c r="AY154" s="195" t="s">
        <v>149</v>
      </c>
    </row>
    <row r="155" s="12" customFormat="1">
      <c r="B155" s="194"/>
      <c r="D155" s="191" t="s">
        <v>160</v>
      </c>
      <c r="E155" s="195" t="s">
        <v>1</v>
      </c>
      <c r="F155" s="196" t="s">
        <v>1363</v>
      </c>
      <c r="H155" s="197">
        <v>1.2190000000000001</v>
      </c>
      <c r="I155" s="198"/>
      <c r="L155" s="194"/>
      <c r="M155" s="199"/>
      <c r="N155" s="200"/>
      <c r="O155" s="200"/>
      <c r="P155" s="200"/>
      <c r="Q155" s="200"/>
      <c r="R155" s="200"/>
      <c r="S155" s="200"/>
      <c r="T155" s="201"/>
      <c r="AT155" s="195" t="s">
        <v>160</v>
      </c>
      <c r="AU155" s="195" t="s">
        <v>83</v>
      </c>
      <c r="AV155" s="12" t="s">
        <v>83</v>
      </c>
      <c r="AW155" s="12" t="s">
        <v>30</v>
      </c>
      <c r="AX155" s="12" t="s">
        <v>73</v>
      </c>
      <c r="AY155" s="195" t="s">
        <v>149</v>
      </c>
    </row>
    <row r="156" s="13" customFormat="1">
      <c r="B156" s="202"/>
      <c r="D156" s="191" t="s">
        <v>160</v>
      </c>
      <c r="E156" s="203" t="s">
        <v>1</v>
      </c>
      <c r="F156" s="204" t="s">
        <v>187</v>
      </c>
      <c r="H156" s="205">
        <v>9.4689999999999994</v>
      </c>
      <c r="I156" s="206"/>
      <c r="L156" s="202"/>
      <c r="M156" s="207"/>
      <c r="N156" s="208"/>
      <c r="O156" s="208"/>
      <c r="P156" s="208"/>
      <c r="Q156" s="208"/>
      <c r="R156" s="208"/>
      <c r="S156" s="208"/>
      <c r="T156" s="209"/>
      <c r="AT156" s="203" t="s">
        <v>160</v>
      </c>
      <c r="AU156" s="203" t="s">
        <v>83</v>
      </c>
      <c r="AV156" s="13" t="s">
        <v>156</v>
      </c>
      <c r="AW156" s="13" t="s">
        <v>30</v>
      </c>
      <c r="AX156" s="13" t="s">
        <v>73</v>
      </c>
      <c r="AY156" s="203" t="s">
        <v>149</v>
      </c>
    </row>
    <row r="157" s="12" customFormat="1">
      <c r="B157" s="194"/>
      <c r="D157" s="191" t="s">
        <v>160</v>
      </c>
      <c r="E157" s="195" t="s">
        <v>1</v>
      </c>
      <c r="F157" s="196" t="s">
        <v>1364</v>
      </c>
      <c r="H157" s="197">
        <v>9.5</v>
      </c>
      <c r="I157" s="198"/>
      <c r="L157" s="194"/>
      <c r="M157" s="199"/>
      <c r="N157" s="200"/>
      <c r="O157" s="200"/>
      <c r="P157" s="200"/>
      <c r="Q157" s="200"/>
      <c r="R157" s="200"/>
      <c r="S157" s="200"/>
      <c r="T157" s="201"/>
      <c r="AT157" s="195" t="s">
        <v>160</v>
      </c>
      <c r="AU157" s="195" t="s">
        <v>83</v>
      </c>
      <c r="AV157" s="12" t="s">
        <v>83</v>
      </c>
      <c r="AW157" s="12" t="s">
        <v>30</v>
      </c>
      <c r="AX157" s="12" t="s">
        <v>81</v>
      </c>
      <c r="AY157" s="195" t="s">
        <v>149</v>
      </c>
    </row>
    <row r="158" s="1" customFormat="1" ht="36" customHeight="1">
      <c r="B158" s="177"/>
      <c r="C158" s="178" t="s">
        <v>222</v>
      </c>
      <c r="D158" s="178" t="s">
        <v>151</v>
      </c>
      <c r="E158" s="179" t="s">
        <v>573</v>
      </c>
      <c r="F158" s="180" t="s">
        <v>574</v>
      </c>
      <c r="G158" s="181" t="s">
        <v>174</v>
      </c>
      <c r="H158" s="182">
        <v>248.59999999999999</v>
      </c>
      <c r="I158" s="183"/>
      <c r="J158" s="184">
        <f>ROUND(I158*H158,2)</f>
        <v>0</v>
      </c>
      <c r="K158" s="180" t="s">
        <v>531</v>
      </c>
      <c r="L158" s="37"/>
      <c r="M158" s="185" t="s">
        <v>1</v>
      </c>
      <c r="N158" s="186" t="s">
        <v>38</v>
      </c>
      <c r="O158" s="73"/>
      <c r="P158" s="187">
        <f>O158*H158</f>
        <v>0</v>
      </c>
      <c r="Q158" s="187">
        <v>0</v>
      </c>
      <c r="R158" s="187">
        <f>Q158*H158</f>
        <v>0</v>
      </c>
      <c r="S158" s="187">
        <v>0</v>
      </c>
      <c r="T158" s="188">
        <f>S158*H158</f>
        <v>0</v>
      </c>
      <c r="AR158" s="189" t="s">
        <v>156</v>
      </c>
      <c r="AT158" s="189" t="s">
        <v>151</v>
      </c>
      <c r="AU158" s="189" t="s">
        <v>83</v>
      </c>
      <c r="AY158" s="18" t="s">
        <v>149</v>
      </c>
      <c r="BE158" s="190">
        <f>IF(N158="základní",J158,0)</f>
        <v>0</v>
      </c>
      <c r="BF158" s="190">
        <f>IF(N158="snížená",J158,0)</f>
        <v>0</v>
      </c>
      <c r="BG158" s="190">
        <f>IF(N158="zákl. přenesená",J158,0)</f>
        <v>0</v>
      </c>
      <c r="BH158" s="190">
        <f>IF(N158="sníž. přenesená",J158,0)</f>
        <v>0</v>
      </c>
      <c r="BI158" s="190">
        <f>IF(N158="nulová",J158,0)</f>
        <v>0</v>
      </c>
      <c r="BJ158" s="18" t="s">
        <v>81</v>
      </c>
      <c r="BK158" s="190">
        <f>ROUND(I158*H158,2)</f>
        <v>0</v>
      </c>
      <c r="BL158" s="18" t="s">
        <v>156</v>
      </c>
      <c r="BM158" s="189" t="s">
        <v>1365</v>
      </c>
    </row>
    <row r="159" s="14" customFormat="1">
      <c r="B159" s="224"/>
      <c r="D159" s="191" t="s">
        <v>160</v>
      </c>
      <c r="E159" s="225" t="s">
        <v>1</v>
      </c>
      <c r="F159" s="226" t="s">
        <v>1366</v>
      </c>
      <c r="H159" s="225" t="s">
        <v>1</v>
      </c>
      <c r="I159" s="227"/>
      <c r="L159" s="224"/>
      <c r="M159" s="228"/>
      <c r="N159" s="229"/>
      <c r="O159" s="229"/>
      <c r="P159" s="229"/>
      <c r="Q159" s="229"/>
      <c r="R159" s="229"/>
      <c r="S159" s="229"/>
      <c r="T159" s="230"/>
      <c r="AT159" s="225" t="s">
        <v>160</v>
      </c>
      <c r="AU159" s="225" t="s">
        <v>83</v>
      </c>
      <c r="AV159" s="14" t="s">
        <v>81</v>
      </c>
      <c r="AW159" s="14" t="s">
        <v>30</v>
      </c>
      <c r="AX159" s="14" t="s">
        <v>73</v>
      </c>
      <c r="AY159" s="225" t="s">
        <v>149</v>
      </c>
    </row>
    <row r="160" s="12" customFormat="1">
      <c r="B160" s="194"/>
      <c r="D160" s="191" t="s">
        <v>160</v>
      </c>
      <c r="E160" s="195" t="s">
        <v>1</v>
      </c>
      <c r="F160" s="196" t="s">
        <v>1367</v>
      </c>
      <c r="H160" s="197">
        <v>68.486000000000004</v>
      </c>
      <c r="I160" s="198"/>
      <c r="L160" s="194"/>
      <c r="M160" s="199"/>
      <c r="N160" s="200"/>
      <c r="O160" s="200"/>
      <c r="P160" s="200"/>
      <c r="Q160" s="200"/>
      <c r="R160" s="200"/>
      <c r="S160" s="200"/>
      <c r="T160" s="201"/>
      <c r="AT160" s="195" t="s">
        <v>160</v>
      </c>
      <c r="AU160" s="195" t="s">
        <v>83</v>
      </c>
      <c r="AV160" s="12" t="s">
        <v>83</v>
      </c>
      <c r="AW160" s="12" t="s">
        <v>30</v>
      </c>
      <c r="AX160" s="12" t="s">
        <v>73</v>
      </c>
      <c r="AY160" s="195" t="s">
        <v>149</v>
      </c>
    </row>
    <row r="161" s="12" customFormat="1">
      <c r="B161" s="194"/>
      <c r="D161" s="191" t="s">
        <v>160</v>
      </c>
      <c r="E161" s="195" t="s">
        <v>1</v>
      </c>
      <c r="F161" s="196" t="s">
        <v>1368</v>
      </c>
      <c r="H161" s="197">
        <v>47.756999999999998</v>
      </c>
      <c r="I161" s="198"/>
      <c r="L161" s="194"/>
      <c r="M161" s="199"/>
      <c r="N161" s="200"/>
      <c r="O161" s="200"/>
      <c r="P161" s="200"/>
      <c r="Q161" s="200"/>
      <c r="R161" s="200"/>
      <c r="S161" s="200"/>
      <c r="T161" s="201"/>
      <c r="AT161" s="195" t="s">
        <v>160</v>
      </c>
      <c r="AU161" s="195" t="s">
        <v>83</v>
      </c>
      <c r="AV161" s="12" t="s">
        <v>83</v>
      </c>
      <c r="AW161" s="12" t="s">
        <v>30</v>
      </c>
      <c r="AX161" s="12" t="s">
        <v>73</v>
      </c>
      <c r="AY161" s="195" t="s">
        <v>149</v>
      </c>
    </row>
    <row r="162" s="12" customFormat="1">
      <c r="B162" s="194"/>
      <c r="D162" s="191" t="s">
        <v>160</v>
      </c>
      <c r="E162" s="195" t="s">
        <v>1</v>
      </c>
      <c r="F162" s="196" t="s">
        <v>1369</v>
      </c>
      <c r="H162" s="197">
        <v>34.496000000000002</v>
      </c>
      <c r="I162" s="198"/>
      <c r="L162" s="194"/>
      <c r="M162" s="199"/>
      <c r="N162" s="200"/>
      <c r="O162" s="200"/>
      <c r="P162" s="200"/>
      <c r="Q162" s="200"/>
      <c r="R162" s="200"/>
      <c r="S162" s="200"/>
      <c r="T162" s="201"/>
      <c r="AT162" s="195" t="s">
        <v>160</v>
      </c>
      <c r="AU162" s="195" t="s">
        <v>83</v>
      </c>
      <c r="AV162" s="12" t="s">
        <v>83</v>
      </c>
      <c r="AW162" s="12" t="s">
        <v>30</v>
      </c>
      <c r="AX162" s="12" t="s">
        <v>73</v>
      </c>
      <c r="AY162" s="195" t="s">
        <v>149</v>
      </c>
    </row>
    <row r="163" s="12" customFormat="1">
      <c r="B163" s="194"/>
      <c r="D163" s="191" t="s">
        <v>160</v>
      </c>
      <c r="E163" s="195" t="s">
        <v>1</v>
      </c>
      <c r="F163" s="196" t="s">
        <v>1370</v>
      </c>
      <c r="H163" s="197">
        <v>52.216999999999999</v>
      </c>
      <c r="I163" s="198"/>
      <c r="L163" s="194"/>
      <c r="M163" s="199"/>
      <c r="N163" s="200"/>
      <c r="O163" s="200"/>
      <c r="P163" s="200"/>
      <c r="Q163" s="200"/>
      <c r="R163" s="200"/>
      <c r="S163" s="200"/>
      <c r="T163" s="201"/>
      <c r="AT163" s="195" t="s">
        <v>160</v>
      </c>
      <c r="AU163" s="195" t="s">
        <v>83</v>
      </c>
      <c r="AV163" s="12" t="s">
        <v>83</v>
      </c>
      <c r="AW163" s="12" t="s">
        <v>30</v>
      </c>
      <c r="AX163" s="12" t="s">
        <v>73</v>
      </c>
      <c r="AY163" s="195" t="s">
        <v>149</v>
      </c>
    </row>
    <row r="164" s="12" customFormat="1">
      <c r="B164" s="194"/>
      <c r="D164" s="191" t="s">
        <v>160</v>
      </c>
      <c r="E164" s="195" t="s">
        <v>1</v>
      </c>
      <c r="F164" s="196" t="s">
        <v>1371</v>
      </c>
      <c r="H164" s="197">
        <v>79.117999999999995</v>
      </c>
      <c r="I164" s="198"/>
      <c r="L164" s="194"/>
      <c r="M164" s="199"/>
      <c r="N164" s="200"/>
      <c r="O164" s="200"/>
      <c r="P164" s="200"/>
      <c r="Q164" s="200"/>
      <c r="R164" s="200"/>
      <c r="S164" s="200"/>
      <c r="T164" s="201"/>
      <c r="AT164" s="195" t="s">
        <v>160</v>
      </c>
      <c r="AU164" s="195" t="s">
        <v>83</v>
      </c>
      <c r="AV164" s="12" t="s">
        <v>83</v>
      </c>
      <c r="AW164" s="12" t="s">
        <v>30</v>
      </c>
      <c r="AX164" s="12" t="s">
        <v>73</v>
      </c>
      <c r="AY164" s="195" t="s">
        <v>149</v>
      </c>
    </row>
    <row r="165" s="12" customFormat="1">
      <c r="B165" s="194"/>
      <c r="D165" s="191" t="s">
        <v>160</v>
      </c>
      <c r="E165" s="195" t="s">
        <v>1</v>
      </c>
      <c r="F165" s="196" t="s">
        <v>1372</v>
      </c>
      <c r="H165" s="197">
        <v>62.920000000000002</v>
      </c>
      <c r="I165" s="198"/>
      <c r="L165" s="194"/>
      <c r="M165" s="199"/>
      <c r="N165" s="200"/>
      <c r="O165" s="200"/>
      <c r="P165" s="200"/>
      <c r="Q165" s="200"/>
      <c r="R165" s="200"/>
      <c r="S165" s="200"/>
      <c r="T165" s="201"/>
      <c r="AT165" s="195" t="s">
        <v>160</v>
      </c>
      <c r="AU165" s="195" t="s">
        <v>83</v>
      </c>
      <c r="AV165" s="12" t="s">
        <v>83</v>
      </c>
      <c r="AW165" s="12" t="s">
        <v>30</v>
      </c>
      <c r="AX165" s="12" t="s">
        <v>73</v>
      </c>
      <c r="AY165" s="195" t="s">
        <v>149</v>
      </c>
    </row>
    <row r="166" s="12" customFormat="1">
      <c r="B166" s="194"/>
      <c r="D166" s="191" t="s">
        <v>160</v>
      </c>
      <c r="E166" s="195" t="s">
        <v>1</v>
      </c>
      <c r="F166" s="196" t="s">
        <v>1373</v>
      </c>
      <c r="H166" s="197">
        <v>54.023000000000003</v>
      </c>
      <c r="I166" s="198"/>
      <c r="L166" s="194"/>
      <c r="M166" s="199"/>
      <c r="N166" s="200"/>
      <c r="O166" s="200"/>
      <c r="P166" s="200"/>
      <c r="Q166" s="200"/>
      <c r="R166" s="200"/>
      <c r="S166" s="200"/>
      <c r="T166" s="201"/>
      <c r="AT166" s="195" t="s">
        <v>160</v>
      </c>
      <c r="AU166" s="195" t="s">
        <v>83</v>
      </c>
      <c r="AV166" s="12" t="s">
        <v>83</v>
      </c>
      <c r="AW166" s="12" t="s">
        <v>30</v>
      </c>
      <c r="AX166" s="12" t="s">
        <v>73</v>
      </c>
      <c r="AY166" s="195" t="s">
        <v>149</v>
      </c>
    </row>
    <row r="167" s="12" customFormat="1">
      <c r="B167" s="194"/>
      <c r="D167" s="191" t="s">
        <v>160</v>
      </c>
      <c r="E167" s="195" t="s">
        <v>1</v>
      </c>
      <c r="F167" s="196" t="s">
        <v>1374</v>
      </c>
      <c r="H167" s="197">
        <v>76.629999999999995</v>
      </c>
      <c r="I167" s="198"/>
      <c r="L167" s="194"/>
      <c r="M167" s="199"/>
      <c r="N167" s="200"/>
      <c r="O167" s="200"/>
      <c r="P167" s="200"/>
      <c r="Q167" s="200"/>
      <c r="R167" s="200"/>
      <c r="S167" s="200"/>
      <c r="T167" s="201"/>
      <c r="AT167" s="195" t="s">
        <v>160</v>
      </c>
      <c r="AU167" s="195" t="s">
        <v>83</v>
      </c>
      <c r="AV167" s="12" t="s">
        <v>83</v>
      </c>
      <c r="AW167" s="12" t="s">
        <v>30</v>
      </c>
      <c r="AX167" s="12" t="s">
        <v>73</v>
      </c>
      <c r="AY167" s="195" t="s">
        <v>149</v>
      </c>
    </row>
    <row r="168" s="15" customFormat="1">
      <c r="B168" s="231"/>
      <c r="D168" s="191" t="s">
        <v>160</v>
      </c>
      <c r="E168" s="232" t="s">
        <v>1</v>
      </c>
      <c r="F168" s="233" t="s">
        <v>589</v>
      </c>
      <c r="H168" s="234">
        <v>475.64700000000005</v>
      </c>
      <c r="I168" s="235"/>
      <c r="L168" s="231"/>
      <c r="M168" s="236"/>
      <c r="N168" s="237"/>
      <c r="O168" s="237"/>
      <c r="P168" s="237"/>
      <c r="Q168" s="237"/>
      <c r="R168" s="237"/>
      <c r="S168" s="237"/>
      <c r="T168" s="238"/>
      <c r="AT168" s="232" t="s">
        <v>160</v>
      </c>
      <c r="AU168" s="232" t="s">
        <v>83</v>
      </c>
      <c r="AV168" s="15" t="s">
        <v>167</v>
      </c>
      <c r="AW168" s="15" t="s">
        <v>30</v>
      </c>
      <c r="AX168" s="15" t="s">
        <v>73</v>
      </c>
      <c r="AY168" s="232" t="s">
        <v>149</v>
      </c>
    </row>
    <row r="169" s="14" customFormat="1">
      <c r="B169" s="224"/>
      <c r="D169" s="191" t="s">
        <v>160</v>
      </c>
      <c r="E169" s="225" t="s">
        <v>1</v>
      </c>
      <c r="F169" s="226" t="s">
        <v>1375</v>
      </c>
      <c r="H169" s="225" t="s">
        <v>1</v>
      </c>
      <c r="I169" s="227"/>
      <c r="L169" s="224"/>
      <c r="M169" s="228"/>
      <c r="N169" s="229"/>
      <c r="O169" s="229"/>
      <c r="P169" s="229"/>
      <c r="Q169" s="229"/>
      <c r="R169" s="229"/>
      <c r="S169" s="229"/>
      <c r="T169" s="230"/>
      <c r="AT169" s="225" t="s">
        <v>160</v>
      </c>
      <c r="AU169" s="225" t="s">
        <v>83</v>
      </c>
      <c r="AV169" s="14" t="s">
        <v>81</v>
      </c>
      <c r="AW169" s="14" t="s">
        <v>30</v>
      </c>
      <c r="AX169" s="14" t="s">
        <v>73</v>
      </c>
      <c r="AY169" s="225" t="s">
        <v>149</v>
      </c>
    </row>
    <row r="170" s="12" customFormat="1">
      <c r="B170" s="194"/>
      <c r="D170" s="191" t="s">
        <v>160</v>
      </c>
      <c r="E170" s="195" t="s">
        <v>1</v>
      </c>
      <c r="F170" s="196" t="s">
        <v>1376</v>
      </c>
      <c r="H170" s="197">
        <v>3.036</v>
      </c>
      <c r="I170" s="198"/>
      <c r="L170" s="194"/>
      <c r="M170" s="199"/>
      <c r="N170" s="200"/>
      <c r="O170" s="200"/>
      <c r="P170" s="200"/>
      <c r="Q170" s="200"/>
      <c r="R170" s="200"/>
      <c r="S170" s="200"/>
      <c r="T170" s="201"/>
      <c r="AT170" s="195" t="s">
        <v>160</v>
      </c>
      <c r="AU170" s="195" t="s">
        <v>83</v>
      </c>
      <c r="AV170" s="12" t="s">
        <v>83</v>
      </c>
      <c r="AW170" s="12" t="s">
        <v>30</v>
      </c>
      <c r="AX170" s="12" t="s">
        <v>73</v>
      </c>
      <c r="AY170" s="195" t="s">
        <v>149</v>
      </c>
    </row>
    <row r="171" s="12" customFormat="1">
      <c r="B171" s="194"/>
      <c r="D171" s="191" t="s">
        <v>160</v>
      </c>
      <c r="E171" s="195" t="s">
        <v>1</v>
      </c>
      <c r="F171" s="196" t="s">
        <v>1377</v>
      </c>
      <c r="H171" s="197">
        <v>8.8659999999999997</v>
      </c>
      <c r="I171" s="198"/>
      <c r="L171" s="194"/>
      <c r="M171" s="199"/>
      <c r="N171" s="200"/>
      <c r="O171" s="200"/>
      <c r="P171" s="200"/>
      <c r="Q171" s="200"/>
      <c r="R171" s="200"/>
      <c r="S171" s="200"/>
      <c r="T171" s="201"/>
      <c r="AT171" s="195" t="s">
        <v>160</v>
      </c>
      <c r="AU171" s="195" t="s">
        <v>83</v>
      </c>
      <c r="AV171" s="12" t="s">
        <v>83</v>
      </c>
      <c r="AW171" s="12" t="s">
        <v>30</v>
      </c>
      <c r="AX171" s="12" t="s">
        <v>73</v>
      </c>
      <c r="AY171" s="195" t="s">
        <v>149</v>
      </c>
    </row>
    <row r="172" s="12" customFormat="1">
      <c r="B172" s="194"/>
      <c r="D172" s="191" t="s">
        <v>160</v>
      </c>
      <c r="E172" s="195" t="s">
        <v>1</v>
      </c>
      <c r="F172" s="196" t="s">
        <v>1378</v>
      </c>
      <c r="H172" s="197">
        <v>9.6340000000000003</v>
      </c>
      <c r="I172" s="198"/>
      <c r="L172" s="194"/>
      <c r="M172" s="199"/>
      <c r="N172" s="200"/>
      <c r="O172" s="200"/>
      <c r="P172" s="200"/>
      <c r="Q172" s="200"/>
      <c r="R172" s="200"/>
      <c r="S172" s="200"/>
      <c r="T172" s="201"/>
      <c r="AT172" s="195" t="s">
        <v>160</v>
      </c>
      <c r="AU172" s="195" t="s">
        <v>83</v>
      </c>
      <c r="AV172" s="12" t="s">
        <v>83</v>
      </c>
      <c r="AW172" s="12" t="s">
        <v>30</v>
      </c>
      <c r="AX172" s="12" t="s">
        <v>73</v>
      </c>
      <c r="AY172" s="195" t="s">
        <v>149</v>
      </c>
    </row>
    <row r="173" s="15" customFormat="1">
      <c r="B173" s="231"/>
      <c r="D173" s="191" t="s">
        <v>160</v>
      </c>
      <c r="E173" s="232" t="s">
        <v>1</v>
      </c>
      <c r="F173" s="233" t="s">
        <v>589</v>
      </c>
      <c r="H173" s="234">
        <v>21.536000000000001</v>
      </c>
      <c r="I173" s="235"/>
      <c r="L173" s="231"/>
      <c r="M173" s="236"/>
      <c r="N173" s="237"/>
      <c r="O173" s="237"/>
      <c r="P173" s="237"/>
      <c r="Q173" s="237"/>
      <c r="R173" s="237"/>
      <c r="S173" s="237"/>
      <c r="T173" s="238"/>
      <c r="AT173" s="232" t="s">
        <v>160</v>
      </c>
      <c r="AU173" s="232" t="s">
        <v>83</v>
      </c>
      <c r="AV173" s="15" t="s">
        <v>167</v>
      </c>
      <c r="AW173" s="15" t="s">
        <v>30</v>
      </c>
      <c r="AX173" s="15" t="s">
        <v>73</v>
      </c>
      <c r="AY173" s="232" t="s">
        <v>149</v>
      </c>
    </row>
    <row r="174" s="13" customFormat="1">
      <c r="B174" s="202"/>
      <c r="D174" s="191" t="s">
        <v>160</v>
      </c>
      <c r="E174" s="203" t="s">
        <v>1</v>
      </c>
      <c r="F174" s="204" t="s">
        <v>187</v>
      </c>
      <c r="H174" s="205">
        <v>497.18300000000005</v>
      </c>
      <c r="I174" s="206"/>
      <c r="L174" s="202"/>
      <c r="M174" s="207"/>
      <c r="N174" s="208"/>
      <c r="O174" s="208"/>
      <c r="P174" s="208"/>
      <c r="Q174" s="208"/>
      <c r="R174" s="208"/>
      <c r="S174" s="208"/>
      <c r="T174" s="209"/>
      <c r="AT174" s="203" t="s">
        <v>160</v>
      </c>
      <c r="AU174" s="203" t="s">
        <v>83</v>
      </c>
      <c r="AV174" s="13" t="s">
        <v>156</v>
      </c>
      <c r="AW174" s="13" t="s">
        <v>30</v>
      </c>
      <c r="AX174" s="13" t="s">
        <v>73</v>
      </c>
      <c r="AY174" s="203" t="s">
        <v>149</v>
      </c>
    </row>
    <row r="175" s="12" customFormat="1">
      <c r="B175" s="194"/>
      <c r="D175" s="191" t="s">
        <v>160</v>
      </c>
      <c r="E175" s="195" t="s">
        <v>1</v>
      </c>
      <c r="F175" s="196" t="s">
        <v>1379</v>
      </c>
      <c r="H175" s="197">
        <v>248.59999999999999</v>
      </c>
      <c r="I175" s="198"/>
      <c r="L175" s="194"/>
      <c r="M175" s="199"/>
      <c r="N175" s="200"/>
      <c r="O175" s="200"/>
      <c r="P175" s="200"/>
      <c r="Q175" s="200"/>
      <c r="R175" s="200"/>
      <c r="S175" s="200"/>
      <c r="T175" s="201"/>
      <c r="AT175" s="195" t="s">
        <v>160</v>
      </c>
      <c r="AU175" s="195" t="s">
        <v>83</v>
      </c>
      <c r="AV175" s="12" t="s">
        <v>83</v>
      </c>
      <c r="AW175" s="12" t="s">
        <v>30</v>
      </c>
      <c r="AX175" s="12" t="s">
        <v>81</v>
      </c>
      <c r="AY175" s="195" t="s">
        <v>149</v>
      </c>
    </row>
    <row r="176" s="1" customFormat="1" ht="36" customHeight="1">
      <c r="B176" s="177"/>
      <c r="C176" s="178" t="s">
        <v>229</v>
      </c>
      <c r="D176" s="178" t="s">
        <v>151</v>
      </c>
      <c r="E176" s="179" t="s">
        <v>605</v>
      </c>
      <c r="F176" s="180" t="s">
        <v>606</v>
      </c>
      <c r="G176" s="181" t="s">
        <v>174</v>
      </c>
      <c r="H176" s="182">
        <v>248.59999999999999</v>
      </c>
      <c r="I176" s="183"/>
      <c r="J176" s="184">
        <f>ROUND(I176*H176,2)</f>
        <v>0</v>
      </c>
      <c r="K176" s="180" t="s">
        <v>531</v>
      </c>
      <c r="L176" s="37"/>
      <c r="M176" s="185" t="s">
        <v>1</v>
      </c>
      <c r="N176" s="186" t="s">
        <v>38</v>
      </c>
      <c r="O176" s="73"/>
      <c r="P176" s="187">
        <f>O176*H176</f>
        <v>0</v>
      </c>
      <c r="Q176" s="187">
        <v>0</v>
      </c>
      <c r="R176" s="187">
        <f>Q176*H176</f>
        <v>0</v>
      </c>
      <c r="S176" s="187">
        <v>0</v>
      </c>
      <c r="T176" s="188">
        <f>S176*H176</f>
        <v>0</v>
      </c>
      <c r="AR176" s="189" t="s">
        <v>156</v>
      </c>
      <c r="AT176" s="189" t="s">
        <v>151</v>
      </c>
      <c r="AU176" s="189" t="s">
        <v>83</v>
      </c>
      <c r="AY176" s="18" t="s">
        <v>149</v>
      </c>
      <c r="BE176" s="190">
        <f>IF(N176="základní",J176,0)</f>
        <v>0</v>
      </c>
      <c r="BF176" s="190">
        <f>IF(N176="snížená",J176,0)</f>
        <v>0</v>
      </c>
      <c r="BG176" s="190">
        <f>IF(N176="zákl. přenesená",J176,0)</f>
        <v>0</v>
      </c>
      <c r="BH176" s="190">
        <f>IF(N176="sníž. přenesená",J176,0)</f>
        <v>0</v>
      </c>
      <c r="BI176" s="190">
        <f>IF(N176="nulová",J176,0)</f>
        <v>0</v>
      </c>
      <c r="BJ176" s="18" t="s">
        <v>81</v>
      </c>
      <c r="BK176" s="190">
        <f>ROUND(I176*H176,2)</f>
        <v>0</v>
      </c>
      <c r="BL176" s="18" t="s">
        <v>156</v>
      </c>
      <c r="BM176" s="189" t="s">
        <v>1380</v>
      </c>
    </row>
    <row r="177" s="12" customFormat="1">
      <c r="B177" s="194"/>
      <c r="D177" s="191" t="s">
        <v>160</v>
      </c>
      <c r="E177" s="195" t="s">
        <v>1</v>
      </c>
      <c r="F177" s="196" t="s">
        <v>1381</v>
      </c>
      <c r="H177" s="197">
        <v>248.59999999999999</v>
      </c>
      <c r="I177" s="198"/>
      <c r="L177" s="194"/>
      <c r="M177" s="199"/>
      <c r="N177" s="200"/>
      <c r="O177" s="200"/>
      <c r="P177" s="200"/>
      <c r="Q177" s="200"/>
      <c r="R177" s="200"/>
      <c r="S177" s="200"/>
      <c r="T177" s="201"/>
      <c r="AT177" s="195" t="s">
        <v>160</v>
      </c>
      <c r="AU177" s="195" t="s">
        <v>83</v>
      </c>
      <c r="AV177" s="12" t="s">
        <v>83</v>
      </c>
      <c r="AW177" s="12" t="s">
        <v>30</v>
      </c>
      <c r="AX177" s="12" t="s">
        <v>81</v>
      </c>
      <c r="AY177" s="195" t="s">
        <v>149</v>
      </c>
    </row>
    <row r="178" s="1" customFormat="1" ht="48" customHeight="1">
      <c r="B178" s="177"/>
      <c r="C178" s="178" t="s">
        <v>234</v>
      </c>
      <c r="D178" s="178" t="s">
        <v>151</v>
      </c>
      <c r="E178" s="179" t="s">
        <v>609</v>
      </c>
      <c r="F178" s="180" t="s">
        <v>610</v>
      </c>
      <c r="G178" s="181" t="s">
        <v>174</v>
      </c>
      <c r="H178" s="182">
        <v>124.3</v>
      </c>
      <c r="I178" s="183"/>
      <c r="J178" s="184">
        <f>ROUND(I178*H178,2)</f>
        <v>0</v>
      </c>
      <c r="K178" s="180" t="s">
        <v>531</v>
      </c>
      <c r="L178" s="37"/>
      <c r="M178" s="185" t="s">
        <v>1</v>
      </c>
      <c r="N178" s="186" t="s">
        <v>38</v>
      </c>
      <c r="O178" s="73"/>
      <c r="P178" s="187">
        <f>O178*H178</f>
        <v>0</v>
      </c>
      <c r="Q178" s="187">
        <v>0</v>
      </c>
      <c r="R178" s="187">
        <f>Q178*H178</f>
        <v>0</v>
      </c>
      <c r="S178" s="187">
        <v>0</v>
      </c>
      <c r="T178" s="188">
        <f>S178*H178</f>
        <v>0</v>
      </c>
      <c r="AR178" s="189" t="s">
        <v>156</v>
      </c>
      <c r="AT178" s="189" t="s">
        <v>151</v>
      </c>
      <c r="AU178" s="189" t="s">
        <v>83</v>
      </c>
      <c r="AY178" s="18" t="s">
        <v>149</v>
      </c>
      <c r="BE178" s="190">
        <f>IF(N178="základní",J178,0)</f>
        <v>0</v>
      </c>
      <c r="BF178" s="190">
        <f>IF(N178="snížená",J178,0)</f>
        <v>0</v>
      </c>
      <c r="BG178" s="190">
        <f>IF(N178="zákl. přenesená",J178,0)</f>
        <v>0</v>
      </c>
      <c r="BH178" s="190">
        <f>IF(N178="sníž. přenesená",J178,0)</f>
        <v>0</v>
      </c>
      <c r="BI178" s="190">
        <f>IF(N178="nulová",J178,0)</f>
        <v>0</v>
      </c>
      <c r="BJ178" s="18" t="s">
        <v>81</v>
      </c>
      <c r="BK178" s="190">
        <f>ROUND(I178*H178,2)</f>
        <v>0</v>
      </c>
      <c r="BL178" s="18" t="s">
        <v>156</v>
      </c>
      <c r="BM178" s="189" t="s">
        <v>1382</v>
      </c>
    </row>
    <row r="179" s="12" customFormat="1">
      <c r="B179" s="194"/>
      <c r="D179" s="191" t="s">
        <v>160</v>
      </c>
      <c r="E179" s="195" t="s">
        <v>1</v>
      </c>
      <c r="F179" s="196" t="s">
        <v>1383</v>
      </c>
      <c r="H179" s="197">
        <v>124.3</v>
      </c>
      <c r="I179" s="198"/>
      <c r="L179" s="194"/>
      <c r="M179" s="199"/>
      <c r="N179" s="200"/>
      <c r="O179" s="200"/>
      <c r="P179" s="200"/>
      <c r="Q179" s="200"/>
      <c r="R179" s="200"/>
      <c r="S179" s="200"/>
      <c r="T179" s="201"/>
      <c r="AT179" s="195" t="s">
        <v>160</v>
      </c>
      <c r="AU179" s="195" t="s">
        <v>83</v>
      </c>
      <c r="AV179" s="12" t="s">
        <v>83</v>
      </c>
      <c r="AW179" s="12" t="s">
        <v>30</v>
      </c>
      <c r="AX179" s="12" t="s">
        <v>81</v>
      </c>
      <c r="AY179" s="195" t="s">
        <v>149</v>
      </c>
    </row>
    <row r="180" s="1" customFormat="1" ht="36" customHeight="1">
      <c r="B180" s="177"/>
      <c r="C180" s="178" t="s">
        <v>8</v>
      </c>
      <c r="D180" s="178" t="s">
        <v>151</v>
      </c>
      <c r="E180" s="179" t="s">
        <v>938</v>
      </c>
      <c r="F180" s="180" t="s">
        <v>939</v>
      </c>
      <c r="G180" s="181" t="s">
        <v>154</v>
      </c>
      <c r="H180" s="182">
        <v>904</v>
      </c>
      <c r="I180" s="183"/>
      <c r="J180" s="184">
        <f>ROUND(I180*H180,2)</f>
        <v>0</v>
      </c>
      <c r="K180" s="180" t="s">
        <v>531</v>
      </c>
      <c r="L180" s="37"/>
      <c r="M180" s="185" t="s">
        <v>1</v>
      </c>
      <c r="N180" s="186" t="s">
        <v>38</v>
      </c>
      <c r="O180" s="73"/>
      <c r="P180" s="187">
        <f>O180*H180</f>
        <v>0</v>
      </c>
      <c r="Q180" s="187">
        <v>0.00084000000000000003</v>
      </c>
      <c r="R180" s="187">
        <f>Q180*H180</f>
        <v>0.75936000000000003</v>
      </c>
      <c r="S180" s="187">
        <v>0</v>
      </c>
      <c r="T180" s="188">
        <f>S180*H180</f>
        <v>0</v>
      </c>
      <c r="AR180" s="189" t="s">
        <v>156</v>
      </c>
      <c r="AT180" s="189" t="s">
        <v>151</v>
      </c>
      <c r="AU180" s="189" t="s">
        <v>83</v>
      </c>
      <c r="AY180" s="18" t="s">
        <v>149</v>
      </c>
      <c r="BE180" s="190">
        <f>IF(N180="základní",J180,0)</f>
        <v>0</v>
      </c>
      <c r="BF180" s="190">
        <f>IF(N180="snížená",J180,0)</f>
        <v>0</v>
      </c>
      <c r="BG180" s="190">
        <f>IF(N180="zákl. přenesená",J180,0)</f>
        <v>0</v>
      </c>
      <c r="BH180" s="190">
        <f>IF(N180="sníž. přenesená",J180,0)</f>
        <v>0</v>
      </c>
      <c r="BI180" s="190">
        <f>IF(N180="nulová",J180,0)</f>
        <v>0</v>
      </c>
      <c r="BJ180" s="18" t="s">
        <v>81</v>
      </c>
      <c r="BK180" s="190">
        <f>ROUND(I180*H180,2)</f>
        <v>0</v>
      </c>
      <c r="BL180" s="18" t="s">
        <v>156</v>
      </c>
      <c r="BM180" s="189" t="s">
        <v>1384</v>
      </c>
    </row>
    <row r="181" s="14" customFormat="1">
      <c r="B181" s="224"/>
      <c r="D181" s="191" t="s">
        <v>160</v>
      </c>
      <c r="E181" s="225" t="s">
        <v>1</v>
      </c>
      <c r="F181" s="226" t="s">
        <v>1366</v>
      </c>
      <c r="H181" s="225" t="s">
        <v>1</v>
      </c>
      <c r="I181" s="227"/>
      <c r="L181" s="224"/>
      <c r="M181" s="228"/>
      <c r="N181" s="229"/>
      <c r="O181" s="229"/>
      <c r="P181" s="229"/>
      <c r="Q181" s="229"/>
      <c r="R181" s="229"/>
      <c r="S181" s="229"/>
      <c r="T181" s="230"/>
      <c r="AT181" s="225" t="s">
        <v>160</v>
      </c>
      <c r="AU181" s="225" t="s">
        <v>83</v>
      </c>
      <c r="AV181" s="14" t="s">
        <v>81</v>
      </c>
      <c r="AW181" s="14" t="s">
        <v>30</v>
      </c>
      <c r="AX181" s="14" t="s">
        <v>73</v>
      </c>
      <c r="AY181" s="225" t="s">
        <v>149</v>
      </c>
    </row>
    <row r="182" s="12" customFormat="1">
      <c r="B182" s="194"/>
      <c r="D182" s="191" t="s">
        <v>160</v>
      </c>
      <c r="E182" s="195" t="s">
        <v>1</v>
      </c>
      <c r="F182" s="196" t="s">
        <v>1385</v>
      </c>
      <c r="H182" s="197">
        <v>124.52</v>
      </c>
      <c r="I182" s="198"/>
      <c r="L182" s="194"/>
      <c r="M182" s="199"/>
      <c r="N182" s="200"/>
      <c r="O182" s="200"/>
      <c r="P182" s="200"/>
      <c r="Q182" s="200"/>
      <c r="R182" s="200"/>
      <c r="S182" s="200"/>
      <c r="T182" s="201"/>
      <c r="AT182" s="195" t="s">
        <v>160</v>
      </c>
      <c r="AU182" s="195" t="s">
        <v>83</v>
      </c>
      <c r="AV182" s="12" t="s">
        <v>83</v>
      </c>
      <c r="AW182" s="12" t="s">
        <v>30</v>
      </c>
      <c r="AX182" s="12" t="s">
        <v>73</v>
      </c>
      <c r="AY182" s="195" t="s">
        <v>149</v>
      </c>
    </row>
    <row r="183" s="12" customFormat="1">
      <c r="B183" s="194"/>
      <c r="D183" s="191" t="s">
        <v>160</v>
      </c>
      <c r="E183" s="195" t="s">
        <v>1</v>
      </c>
      <c r="F183" s="196" t="s">
        <v>1386</v>
      </c>
      <c r="H183" s="197">
        <v>86.829999999999998</v>
      </c>
      <c r="I183" s="198"/>
      <c r="L183" s="194"/>
      <c r="M183" s="199"/>
      <c r="N183" s="200"/>
      <c r="O183" s="200"/>
      <c r="P183" s="200"/>
      <c r="Q183" s="200"/>
      <c r="R183" s="200"/>
      <c r="S183" s="200"/>
      <c r="T183" s="201"/>
      <c r="AT183" s="195" t="s">
        <v>160</v>
      </c>
      <c r="AU183" s="195" t="s">
        <v>83</v>
      </c>
      <c r="AV183" s="12" t="s">
        <v>83</v>
      </c>
      <c r="AW183" s="12" t="s">
        <v>30</v>
      </c>
      <c r="AX183" s="12" t="s">
        <v>73</v>
      </c>
      <c r="AY183" s="195" t="s">
        <v>149</v>
      </c>
    </row>
    <row r="184" s="12" customFormat="1">
      <c r="B184" s="194"/>
      <c r="D184" s="191" t="s">
        <v>160</v>
      </c>
      <c r="E184" s="195" t="s">
        <v>1</v>
      </c>
      <c r="F184" s="196" t="s">
        <v>1387</v>
      </c>
      <c r="H184" s="197">
        <v>62.719999999999999</v>
      </c>
      <c r="I184" s="198"/>
      <c r="L184" s="194"/>
      <c r="M184" s="199"/>
      <c r="N184" s="200"/>
      <c r="O184" s="200"/>
      <c r="P184" s="200"/>
      <c r="Q184" s="200"/>
      <c r="R184" s="200"/>
      <c r="S184" s="200"/>
      <c r="T184" s="201"/>
      <c r="AT184" s="195" t="s">
        <v>160</v>
      </c>
      <c r="AU184" s="195" t="s">
        <v>83</v>
      </c>
      <c r="AV184" s="12" t="s">
        <v>83</v>
      </c>
      <c r="AW184" s="12" t="s">
        <v>30</v>
      </c>
      <c r="AX184" s="12" t="s">
        <v>73</v>
      </c>
      <c r="AY184" s="195" t="s">
        <v>149</v>
      </c>
    </row>
    <row r="185" s="12" customFormat="1">
      <c r="B185" s="194"/>
      <c r="D185" s="191" t="s">
        <v>160</v>
      </c>
      <c r="E185" s="195" t="s">
        <v>1</v>
      </c>
      <c r="F185" s="196" t="s">
        <v>1388</v>
      </c>
      <c r="H185" s="197">
        <v>94.939999999999998</v>
      </c>
      <c r="I185" s="198"/>
      <c r="L185" s="194"/>
      <c r="M185" s="199"/>
      <c r="N185" s="200"/>
      <c r="O185" s="200"/>
      <c r="P185" s="200"/>
      <c r="Q185" s="200"/>
      <c r="R185" s="200"/>
      <c r="S185" s="200"/>
      <c r="T185" s="201"/>
      <c r="AT185" s="195" t="s">
        <v>160</v>
      </c>
      <c r="AU185" s="195" t="s">
        <v>83</v>
      </c>
      <c r="AV185" s="12" t="s">
        <v>83</v>
      </c>
      <c r="AW185" s="12" t="s">
        <v>30</v>
      </c>
      <c r="AX185" s="12" t="s">
        <v>73</v>
      </c>
      <c r="AY185" s="195" t="s">
        <v>149</v>
      </c>
    </row>
    <row r="186" s="12" customFormat="1">
      <c r="B186" s="194"/>
      <c r="D186" s="191" t="s">
        <v>160</v>
      </c>
      <c r="E186" s="195" t="s">
        <v>1</v>
      </c>
      <c r="F186" s="196" t="s">
        <v>1389</v>
      </c>
      <c r="H186" s="197">
        <v>143.84999999999999</v>
      </c>
      <c r="I186" s="198"/>
      <c r="L186" s="194"/>
      <c r="M186" s="199"/>
      <c r="N186" s="200"/>
      <c r="O186" s="200"/>
      <c r="P186" s="200"/>
      <c r="Q186" s="200"/>
      <c r="R186" s="200"/>
      <c r="S186" s="200"/>
      <c r="T186" s="201"/>
      <c r="AT186" s="195" t="s">
        <v>160</v>
      </c>
      <c r="AU186" s="195" t="s">
        <v>83</v>
      </c>
      <c r="AV186" s="12" t="s">
        <v>83</v>
      </c>
      <c r="AW186" s="12" t="s">
        <v>30</v>
      </c>
      <c r="AX186" s="12" t="s">
        <v>73</v>
      </c>
      <c r="AY186" s="195" t="s">
        <v>149</v>
      </c>
    </row>
    <row r="187" s="12" customFormat="1">
      <c r="B187" s="194"/>
      <c r="D187" s="191" t="s">
        <v>160</v>
      </c>
      <c r="E187" s="195" t="s">
        <v>1</v>
      </c>
      <c r="F187" s="196" t="s">
        <v>1390</v>
      </c>
      <c r="H187" s="197">
        <v>114.40000000000001</v>
      </c>
      <c r="I187" s="198"/>
      <c r="L187" s="194"/>
      <c r="M187" s="199"/>
      <c r="N187" s="200"/>
      <c r="O187" s="200"/>
      <c r="P187" s="200"/>
      <c r="Q187" s="200"/>
      <c r="R187" s="200"/>
      <c r="S187" s="200"/>
      <c r="T187" s="201"/>
      <c r="AT187" s="195" t="s">
        <v>160</v>
      </c>
      <c r="AU187" s="195" t="s">
        <v>83</v>
      </c>
      <c r="AV187" s="12" t="s">
        <v>83</v>
      </c>
      <c r="AW187" s="12" t="s">
        <v>30</v>
      </c>
      <c r="AX187" s="12" t="s">
        <v>73</v>
      </c>
      <c r="AY187" s="195" t="s">
        <v>149</v>
      </c>
    </row>
    <row r="188" s="12" customFormat="1">
      <c r="B188" s="194"/>
      <c r="D188" s="191" t="s">
        <v>160</v>
      </c>
      <c r="E188" s="195" t="s">
        <v>1</v>
      </c>
      <c r="F188" s="196" t="s">
        <v>1391</v>
      </c>
      <c r="H188" s="197">
        <v>98.224000000000004</v>
      </c>
      <c r="I188" s="198"/>
      <c r="L188" s="194"/>
      <c r="M188" s="199"/>
      <c r="N188" s="200"/>
      <c r="O188" s="200"/>
      <c r="P188" s="200"/>
      <c r="Q188" s="200"/>
      <c r="R188" s="200"/>
      <c r="S188" s="200"/>
      <c r="T188" s="201"/>
      <c r="AT188" s="195" t="s">
        <v>160</v>
      </c>
      <c r="AU188" s="195" t="s">
        <v>83</v>
      </c>
      <c r="AV188" s="12" t="s">
        <v>83</v>
      </c>
      <c r="AW188" s="12" t="s">
        <v>30</v>
      </c>
      <c r="AX188" s="12" t="s">
        <v>73</v>
      </c>
      <c r="AY188" s="195" t="s">
        <v>149</v>
      </c>
    </row>
    <row r="189" s="12" customFormat="1">
      <c r="B189" s="194"/>
      <c r="D189" s="191" t="s">
        <v>160</v>
      </c>
      <c r="E189" s="195" t="s">
        <v>1</v>
      </c>
      <c r="F189" s="196" t="s">
        <v>1392</v>
      </c>
      <c r="H189" s="197">
        <v>139.328</v>
      </c>
      <c r="I189" s="198"/>
      <c r="L189" s="194"/>
      <c r="M189" s="199"/>
      <c r="N189" s="200"/>
      <c r="O189" s="200"/>
      <c r="P189" s="200"/>
      <c r="Q189" s="200"/>
      <c r="R189" s="200"/>
      <c r="S189" s="200"/>
      <c r="T189" s="201"/>
      <c r="AT189" s="195" t="s">
        <v>160</v>
      </c>
      <c r="AU189" s="195" t="s">
        <v>83</v>
      </c>
      <c r="AV189" s="12" t="s">
        <v>83</v>
      </c>
      <c r="AW189" s="12" t="s">
        <v>30</v>
      </c>
      <c r="AX189" s="12" t="s">
        <v>73</v>
      </c>
      <c r="AY189" s="195" t="s">
        <v>149</v>
      </c>
    </row>
    <row r="190" s="15" customFormat="1">
      <c r="B190" s="231"/>
      <c r="D190" s="191" t="s">
        <v>160</v>
      </c>
      <c r="E190" s="232" t="s">
        <v>1</v>
      </c>
      <c r="F190" s="233" t="s">
        <v>589</v>
      </c>
      <c r="H190" s="234">
        <v>864.81200000000001</v>
      </c>
      <c r="I190" s="235"/>
      <c r="L190" s="231"/>
      <c r="M190" s="236"/>
      <c r="N190" s="237"/>
      <c r="O190" s="237"/>
      <c r="P190" s="237"/>
      <c r="Q190" s="237"/>
      <c r="R190" s="237"/>
      <c r="S190" s="237"/>
      <c r="T190" s="238"/>
      <c r="AT190" s="232" t="s">
        <v>160</v>
      </c>
      <c r="AU190" s="232" t="s">
        <v>83</v>
      </c>
      <c r="AV190" s="15" t="s">
        <v>167</v>
      </c>
      <c r="AW190" s="15" t="s">
        <v>30</v>
      </c>
      <c r="AX190" s="15" t="s">
        <v>73</v>
      </c>
      <c r="AY190" s="232" t="s">
        <v>149</v>
      </c>
    </row>
    <row r="191" s="14" customFormat="1">
      <c r="B191" s="224"/>
      <c r="D191" s="191" t="s">
        <v>160</v>
      </c>
      <c r="E191" s="225" t="s">
        <v>1</v>
      </c>
      <c r="F191" s="226" t="s">
        <v>1375</v>
      </c>
      <c r="H191" s="225" t="s">
        <v>1</v>
      </c>
      <c r="I191" s="227"/>
      <c r="L191" s="224"/>
      <c r="M191" s="228"/>
      <c r="N191" s="229"/>
      <c r="O191" s="229"/>
      <c r="P191" s="229"/>
      <c r="Q191" s="229"/>
      <c r="R191" s="229"/>
      <c r="S191" s="229"/>
      <c r="T191" s="230"/>
      <c r="AT191" s="225" t="s">
        <v>160</v>
      </c>
      <c r="AU191" s="225" t="s">
        <v>83</v>
      </c>
      <c r="AV191" s="14" t="s">
        <v>81</v>
      </c>
      <c r="AW191" s="14" t="s">
        <v>30</v>
      </c>
      <c r="AX191" s="14" t="s">
        <v>73</v>
      </c>
      <c r="AY191" s="225" t="s">
        <v>149</v>
      </c>
    </row>
    <row r="192" s="12" customFormat="1">
      <c r="B192" s="194"/>
      <c r="D192" s="191" t="s">
        <v>160</v>
      </c>
      <c r="E192" s="195" t="s">
        <v>1</v>
      </c>
      <c r="F192" s="196" t="s">
        <v>1393</v>
      </c>
      <c r="H192" s="197">
        <v>5.5199999999999996</v>
      </c>
      <c r="I192" s="198"/>
      <c r="L192" s="194"/>
      <c r="M192" s="199"/>
      <c r="N192" s="200"/>
      <c r="O192" s="200"/>
      <c r="P192" s="200"/>
      <c r="Q192" s="200"/>
      <c r="R192" s="200"/>
      <c r="S192" s="200"/>
      <c r="T192" s="201"/>
      <c r="AT192" s="195" t="s">
        <v>160</v>
      </c>
      <c r="AU192" s="195" t="s">
        <v>83</v>
      </c>
      <c r="AV192" s="12" t="s">
        <v>83</v>
      </c>
      <c r="AW192" s="12" t="s">
        <v>30</v>
      </c>
      <c r="AX192" s="12" t="s">
        <v>73</v>
      </c>
      <c r="AY192" s="195" t="s">
        <v>149</v>
      </c>
    </row>
    <row r="193" s="12" customFormat="1">
      <c r="B193" s="194"/>
      <c r="D193" s="191" t="s">
        <v>160</v>
      </c>
      <c r="E193" s="195" t="s">
        <v>1</v>
      </c>
      <c r="F193" s="196" t="s">
        <v>1394</v>
      </c>
      <c r="H193" s="197">
        <v>16.120000000000001</v>
      </c>
      <c r="I193" s="198"/>
      <c r="L193" s="194"/>
      <c r="M193" s="199"/>
      <c r="N193" s="200"/>
      <c r="O193" s="200"/>
      <c r="P193" s="200"/>
      <c r="Q193" s="200"/>
      <c r="R193" s="200"/>
      <c r="S193" s="200"/>
      <c r="T193" s="201"/>
      <c r="AT193" s="195" t="s">
        <v>160</v>
      </c>
      <c r="AU193" s="195" t="s">
        <v>83</v>
      </c>
      <c r="AV193" s="12" t="s">
        <v>83</v>
      </c>
      <c r="AW193" s="12" t="s">
        <v>30</v>
      </c>
      <c r="AX193" s="12" t="s">
        <v>73</v>
      </c>
      <c r="AY193" s="195" t="s">
        <v>149</v>
      </c>
    </row>
    <row r="194" s="12" customFormat="1">
      <c r="B194" s="194"/>
      <c r="D194" s="191" t="s">
        <v>160</v>
      </c>
      <c r="E194" s="195" t="s">
        <v>1</v>
      </c>
      <c r="F194" s="196" t="s">
        <v>1395</v>
      </c>
      <c r="H194" s="197">
        <v>17.515999999999998</v>
      </c>
      <c r="I194" s="198"/>
      <c r="L194" s="194"/>
      <c r="M194" s="199"/>
      <c r="N194" s="200"/>
      <c r="O194" s="200"/>
      <c r="P194" s="200"/>
      <c r="Q194" s="200"/>
      <c r="R194" s="200"/>
      <c r="S194" s="200"/>
      <c r="T194" s="201"/>
      <c r="AT194" s="195" t="s">
        <v>160</v>
      </c>
      <c r="AU194" s="195" t="s">
        <v>83</v>
      </c>
      <c r="AV194" s="12" t="s">
        <v>83</v>
      </c>
      <c r="AW194" s="12" t="s">
        <v>30</v>
      </c>
      <c r="AX194" s="12" t="s">
        <v>73</v>
      </c>
      <c r="AY194" s="195" t="s">
        <v>149</v>
      </c>
    </row>
    <row r="195" s="15" customFormat="1">
      <c r="B195" s="231"/>
      <c r="D195" s="191" t="s">
        <v>160</v>
      </c>
      <c r="E195" s="232" t="s">
        <v>1</v>
      </c>
      <c r="F195" s="233" t="s">
        <v>589</v>
      </c>
      <c r="H195" s="234">
        <v>39.155999999999999</v>
      </c>
      <c r="I195" s="235"/>
      <c r="L195" s="231"/>
      <c r="M195" s="236"/>
      <c r="N195" s="237"/>
      <c r="O195" s="237"/>
      <c r="P195" s="237"/>
      <c r="Q195" s="237"/>
      <c r="R195" s="237"/>
      <c r="S195" s="237"/>
      <c r="T195" s="238"/>
      <c r="AT195" s="232" t="s">
        <v>160</v>
      </c>
      <c r="AU195" s="232" t="s">
        <v>83</v>
      </c>
      <c r="AV195" s="15" t="s">
        <v>167</v>
      </c>
      <c r="AW195" s="15" t="s">
        <v>30</v>
      </c>
      <c r="AX195" s="15" t="s">
        <v>73</v>
      </c>
      <c r="AY195" s="232" t="s">
        <v>149</v>
      </c>
    </row>
    <row r="196" s="13" customFormat="1">
      <c r="B196" s="202"/>
      <c r="D196" s="191" t="s">
        <v>160</v>
      </c>
      <c r="E196" s="203" t="s">
        <v>1</v>
      </c>
      <c r="F196" s="204" t="s">
        <v>187</v>
      </c>
      <c r="H196" s="205">
        <v>903.96799999999996</v>
      </c>
      <c r="I196" s="206"/>
      <c r="L196" s="202"/>
      <c r="M196" s="207"/>
      <c r="N196" s="208"/>
      <c r="O196" s="208"/>
      <c r="P196" s="208"/>
      <c r="Q196" s="208"/>
      <c r="R196" s="208"/>
      <c r="S196" s="208"/>
      <c r="T196" s="209"/>
      <c r="AT196" s="203" t="s">
        <v>160</v>
      </c>
      <c r="AU196" s="203" t="s">
        <v>83</v>
      </c>
      <c r="AV196" s="13" t="s">
        <v>156</v>
      </c>
      <c r="AW196" s="13" t="s">
        <v>30</v>
      </c>
      <c r="AX196" s="13" t="s">
        <v>73</v>
      </c>
      <c r="AY196" s="203" t="s">
        <v>149</v>
      </c>
    </row>
    <row r="197" s="12" customFormat="1">
      <c r="B197" s="194"/>
      <c r="D197" s="191" t="s">
        <v>160</v>
      </c>
      <c r="E197" s="195" t="s">
        <v>1</v>
      </c>
      <c r="F197" s="196" t="s">
        <v>1396</v>
      </c>
      <c r="H197" s="197">
        <v>904</v>
      </c>
      <c r="I197" s="198"/>
      <c r="L197" s="194"/>
      <c r="M197" s="199"/>
      <c r="N197" s="200"/>
      <c r="O197" s="200"/>
      <c r="P197" s="200"/>
      <c r="Q197" s="200"/>
      <c r="R197" s="200"/>
      <c r="S197" s="200"/>
      <c r="T197" s="201"/>
      <c r="AT197" s="195" t="s">
        <v>160</v>
      </c>
      <c r="AU197" s="195" t="s">
        <v>83</v>
      </c>
      <c r="AV197" s="12" t="s">
        <v>83</v>
      </c>
      <c r="AW197" s="12" t="s">
        <v>30</v>
      </c>
      <c r="AX197" s="12" t="s">
        <v>81</v>
      </c>
      <c r="AY197" s="195" t="s">
        <v>149</v>
      </c>
    </row>
    <row r="198" s="1" customFormat="1" ht="36" customHeight="1">
      <c r="B198" s="177"/>
      <c r="C198" s="178" t="s">
        <v>245</v>
      </c>
      <c r="D198" s="178" t="s">
        <v>151</v>
      </c>
      <c r="E198" s="179" t="s">
        <v>952</v>
      </c>
      <c r="F198" s="180" t="s">
        <v>953</v>
      </c>
      <c r="G198" s="181" t="s">
        <v>154</v>
      </c>
      <c r="H198" s="182">
        <v>904</v>
      </c>
      <c r="I198" s="183"/>
      <c r="J198" s="184">
        <f>ROUND(I198*H198,2)</f>
        <v>0</v>
      </c>
      <c r="K198" s="180" t="s">
        <v>531</v>
      </c>
      <c r="L198" s="37"/>
      <c r="M198" s="185" t="s">
        <v>1</v>
      </c>
      <c r="N198" s="186" t="s">
        <v>38</v>
      </c>
      <c r="O198" s="73"/>
      <c r="P198" s="187">
        <f>O198*H198</f>
        <v>0</v>
      </c>
      <c r="Q198" s="187">
        <v>0</v>
      </c>
      <c r="R198" s="187">
        <f>Q198*H198</f>
        <v>0</v>
      </c>
      <c r="S198" s="187">
        <v>0</v>
      </c>
      <c r="T198" s="188">
        <f>S198*H198</f>
        <v>0</v>
      </c>
      <c r="AR198" s="189" t="s">
        <v>156</v>
      </c>
      <c r="AT198" s="189" t="s">
        <v>151</v>
      </c>
      <c r="AU198" s="189" t="s">
        <v>83</v>
      </c>
      <c r="AY198" s="18" t="s">
        <v>149</v>
      </c>
      <c r="BE198" s="190">
        <f>IF(N198="základní",J198,0)</f>
        <v>0</v>
      </c>
      <c r="BF198" s="190">
        <f>IF(N198="snížená",J198,0)</f>
        <v>0</v>
      </c>
      <c r="BG198" s="190">
        <f>IF(N198="zákl. přenesená",J198,0)</f>
        <v>0</v>
      </c>
      <c r="BH198" s="190">
        <f>IF(N198="sníž. přenesená",J198,0)</f>
        <v>0</v>
      </c>
      <c r="BI198" s="190">
        <f>IF(N198="nulová",J198,0)</f>
        <v>0</v>
      </c>
      <c r="BJ198" s="18" t="s">
        <v>81</v>
      </c>
      <c r="BK198" s="190">
        <f>ROUND(I198*H198,2)</f>
        <v>0</v>
      </c>
      <c r="BL198" s="18" t="s">
        <v>156</v>
      </c>
      <c r="BM198" s="189" t="s">
        <v>1397</v>
      </c>
    </row>
    <row r="199" s="12" customFormat="1">
      <c r="B199" s="194"/>
      <c r="D199" s="191" t="s">
        <v>160</v>
      </c>
      <c r="E199" s="195" t="s">
        <v>1</v>
      </c>
      <c r="F199" s="196" t="s">
        <v>1396</v>
      </c>
      <c r="H199" s="197">
        <v>904</v>
      </c>
      <c r="I199" s="198"/>
      <c r="L199" s="194"/>
      <c r="M199" s="199"/>
      <c r="N199" s="200"/>
      <c r="O199" s="200"/>
      <c r="P199" s="200"/>
      <c r="Q199" s="200"/>
      <c r="R199" s="200"/>
      <c r="S199" s="200"/>
      <c r="T199" s="201"/>
      <c r="AT199" s="195" t="s">
        <v>160</v>
      </c>
      <c r="AU199" s="195" t="s">
        <v>83</v>
      </c>
      <c r="AV199" s="12" t="s">
        <v>83</v>
      </c>
      <c r="AW199" s="12" t="s">
        <v>30</v>
      </c>
      <c r="AX199" s="12" t="s">
        <v>81</v>
      </c>
      <c r="AY199" s="195" t="s">
        <v>149</v>
      </c>
    </row>
    <row r="200" s="1" customFormat="1" ht="48" customHeight="1">
      <c r="B200" s="177"/>
      <c r="C200" s="178" t="s">
        <v>250</v>
      </c>
      <c r="D200" s="178" t="s">
        <v>151</v>
      </c>
      <c r="E200" s="179" t="s">
        <v>1398</v>
      </c>
      <c r="F200" s="180" t="s">
        <v>1399</v>
      </c>
      <c r="G200" s="181" t="s">
        <v>174</v>
      </c>
      <c r="H200" s="182">
        <v>248.59999999999999</v>
      </c>
      <c r="I200" s="183"/>
      <c r="J200" s="184">
        <f>ROUND(I200*H200,2)</f>
        <v>0</v>
      </c>
      <c r="K200" s="180" t="s">
        <v>531</v>
      </c>
      <c r="L200" s="37"/>
      <c r="M200" s="185" t="s">
        <v>1</v>
      </c>
      <c r="N200" s="186" t="s">
        <v>38</v>
      </c>
      <c r="O200" s="73"/>
      <c r="P200" s="187">
        <f>O200*H200</f>
        <v>0</v>
      </c>
      <c r="Q200" s="187">
        <v>0</v>
      </c>
      <c r="R200" s="187">
        <f>Q200*H200</f>
        <v>0</v>
      </c>
      <c r="S200" s="187">
        <v>0</v>
      </c>
      <c r="T200" s="188">
        <f>S200*H200</f>
        <v>0</v>
      </c>
      <c r="AR200" s="189" t="s">
        <v>156</v>
      </c>
      <c r="AT200" s="189" t="s">
        <v>151</v>
      </c>
      <c r="AU200" s="189" t="s">
        <v>83</v>
      </c>
      <c r="AY200" s="18" t="s">
        <v>149</v>
      </c>
      <c r="BE200" s="190">
        <f>IF(N200="základní",J200,0)</f>
        <v>0</v>
      </c>
      <c r="BF200" s="190">
        <f>IF(N200="snížená",J200,0)</f>
        <v>0</v>
      </c>
      <c r="BG200" s="190">
        <f>IF(N200="zákl. přenesená",J200,0)</f>
        <v>0</v>
      </c>
      <c r="BH200" s="190">
        <f>IF(N200="sníž. přenesená",J200,0)</f>
        <v>0</v>
      </c>
      <c r="BI200" s="190">
        <f>IF(N200="nulová",J200,0)</f>
        <v>0</v>
      </c>
      <c r="BJ200" s="18" t="s">
        <v>81</v>
      </c>
      <c r="BK200" s="190">
        <f>ROUND(I200*H200,2)</f>
        <v>0</v>
      </c>
      <c r="BL200" s="18" t="s">
        <v>156</v>
      </c>
      <c r="BM200" s="189" t="s">
        <v>1400</v>
      </c>
    </row>
    <row r="201" s="12" customFormat="1">
      <c r="B201" s="194"/>
      <c r="D201" s="191" t="s">
        <v>160</v>
      </c>
      <c r="E201" s="195" t="s">
        <v>1</v>
      </c>
      <c r="F201" s="196" t="s">
        <v>1401</v>
      </c>
      <c r="H201" s="197">
        <v>248.59999999999999</v>
      </c>
      <c r="I201" s="198"/>
      <c r="L201" s="194"/>
      <c r="M201" s="199"/>
      <c r="N201" s="200"/>
      <c r="O201" s="200"/>
      <c r="P201" s="200"/>
      <c r="Q201" s="200"/>
      <c r="R201" s="200"/>
      <c r="S201" s="200"/>
      <c r="T201" s="201"/>
      <c r="AT201" s="195" t="s">
        <v>160</v>
      </c>
      <c r="AU201" s="195" t="s">
        <v>83</v>
      </c>
      <c r="AV201" s="12" t="s">
        <v>83</v>
      </c>
      <c r="AW201" s="12" t="s">
        <v>30</v>
      </c>
      <c r="AX201" s="12" t="s">
        <v>81</v>
      </c>
      <c r="AY201" s="195" t="s">
        <v>149</v>
      </c>
    </row>
    <row r="202" s="1" customFormat="1" ht="60" customHeight="1">
      <c r="B202" s="177"/>
      <c r="C202" s="178" t="s">
        <v>256</v>
      </c>
      <c r="D202" s="178" t="s">
        <v>151</v>
      </c>
      <c r="E202" s="179" t="s">
        <v>205</v>
      </c>
      <c r="F202" s="180" t="s">
        <v>206</v>
      </c>
      <c r="G202" s="181" t="s">
        <v>174</v>
      </c>
      <c r="H202" s="182">
        <v>236.40000000000001</v>
      </c>
      <c r="I202" s="183"/>
      <c r="J202" s="184">
        <f>ROUND(I202*H202,2)</f>
        <v>0</v>
      </c>
      <c r="K202" s="180" t="s">
        <v>531</v>
      </c>
      <c r="L202" s="37"/>
      <c r="M202" s="185" t="s">
        <v>1</v>
      </c>
      <c r="N202" s="186" t="s">
        <v>38</v>
      </c>
      <c r="O202" s="73"/>
      <c r="P202" s="187">
        <f>O202*H202</f>
        <v>0</v>
      </c>
      <c r="Q202" s="187">
        <v>0</v>
      </c>
      <c r="R202" s="187">
        <f>Q202*H202</f>
        <v>0</v>
      </c>
      <c r="S202" s="187">
        <v>0</v>
      </c>
      <c r="T202" s="188">
        <f>S202*H202</f>
        <v>0</v>
      </c>
      <c r="AR202" s="189" t="s">
        <v>156</v>
      </c>
      <c r="AT202" s="189" t="s">
        <v>151</v>
      </c>
      <c r="AU202" s="189" t="s">
        <v>83</v>
      </c>
      <c r="AY202" s="18" t="s">
        <v>149</v>
      </c>
      <c r="BE202" s="190">
        <f>IF(N202="základní",J202,0)</f>
        <v>0</v>
      </c>
      <c r="BF202" s="190">
        <f>IF(N202="snížená",J202,0)</f>
        <v>0</v>
      </c>
      <c r="BG202" s="190">
        <f>IF(N202="zákl. přenesená",J202,0)</f>
        <v>0</v>
      </c>
      <c r="BH202" s="190">
        <f>IF(N202="sníž. přenesená",J202,0)</f>
        <v>0</v>
      </c>
      <c r="BI202" s="190">
        <f>IF(N202="nulová",J202,0)</f>
        <v>0</v>
      </c>
      <c r="BJ202" s="18" t="s">
        <v>81</v>
      </c>
      <c r="BK202" s="190">
        <f>ROUND(I202*H202,2)</f>
        <v>0</v>
      </c>
      <c r="BL202" s="18" t="s">
        <v>156</v>
      </c>
      <c r="BM202" s="189" t="s">
        <v>1402</v>
      </c>
    </row>
    <row r="203" s="12" customFormat="1">
      <c r="B203" s="194"/>
      <c r="D203" s="191" t="s">
        <v>160</v>
      </c>
      <c r="E203" s="195" t="s">
        <v>1</v>
      </c>
      <c r="F203" s="196" t="s">
        <v>1403</v>
      </c>
      <c r="H203" s="197">
        <v>236.40000000000001</v>
      </c>
      <c r="I203" s="198"/>
      <c r="L203" s="194"/>
      <c r="M203" s="199"/>
      <c r="N203" s="200"/>
      <c r="O203" s="200"/>
      <c r="P203" s="200"/>
      <c r="Q203" s="200"/>
      <c r="R203" s="200"/>
      <c r="S203" s="200"/>
      <c r="T203" s="201"/>
      <c r="AT203" s="195" t="s">
        <v>160</v>
      </c>
      <c r="AU203" s="195" t="s">
        <v>83</v>
      </c>
      <c r="AV203" s="12" t="s">
        <v>83</v>
      </c>
      <c r="AW203" s="12" t="s">
        <v>30</v>
      </c>
      <c r="AX203" s="12" t="s">
        <v>81</v>
      </c>
      <c r="AY203" s="195" t="s">
        <v>149</v>
      </c>
    </row>
    <row r="204" s="1" customFormat="1" ht="60" customHeight="1">
      <c r="B204" s="177"/>
      <c r="C204" s="178" t="s">
        <v>261</v>
      </c>
      <c r="D204" s="178" t="s">
        <v>151</v>
      </c>
      <c r="E204" s="179" t="s">
        <v>212</v>
      </c>
      <c r="F204" s="180" t="s">
        <v>213</v>
      </c>
      <c r="G204" s="181" t="s">
        <v>174</v>
      </c>
      <c r="H204" s="182">
        <v>7092</v>
      </c>
      <c r="I204" s="183"/>
      <c r="J204" s="184">
        <f>ROUND(I204*H204,2)</f>
        <v>0</v>
      </c>
      <c r="K204" s="180" t="s">
        <v>531</v>
      </c>
      <c r="L204" s="37"/>
      <c r="M204" s="185" t="s">
        <v>1</v>
      </c>
      <c r="N204" s="186" t="s">
        <v>38</v>
      </c>
      <c r="O204" s="73"/>
      <c r="P204" s="187">
        <f>O204*H204</f>
        <v>0</v>
      </c>
      <c r="Q204" s="187">
        <v>0</v>
      </c>
      <c r="R204" s="187">
        <f>Q204*H204</f>
        <v>0</v>
      </c>
      <c r="S204" s="187">
        <v>0</v>
      </c>
      <c r="T204" s="188">
        <f>S204*H204</f>
        <v>0</v>
      </c>
      <c r="AR204" s="189" t="s">
        <v>156</v>
      </c>
      <c r="AT204" s="189" t="s">
        <v>151</v>
      </c>
      <c r="AU204" s="189" t="s">
        <v>83</v>
      </c>
      <c r="AY204" s="18" t="s">
        <v>149</v>
      </c>
      <c r="BE204" s="190">
        <f>IF(N204="základní",J204,0)</f>
        <v>0</v>
      </c>
      <c r="BF204" s="190">
        <f>IF(N204="snížená",J204,0)</f>
        <v>0</v>
      </c>
      <c r="BG204" s="190">
        <f>IF(N204="zákl. přenesená",J204,0)</f>
        <v>0</v>
      </c>
      <c r="BH204" s="190">
        <f>IF(N204="sníž. přenesená",J204,0)</f>
        <v>0</v>
      </c>
      <c r="BI204" s="190">
        <f>IF(N204="nulová",J204,0)</f>
        <v>0</v>
      </c>
      <c r="BJ204" s="18" t="s">
        <v>81</v>
      </c>
      <c r="BK204" s="190">
        <f>ROUND(I204*H204,2)</f>
        <v>0</v>
      </c>
      <c r="BL204" s="18" t="s">
        <v>156</v>
      </c>
      <c r="BM204" s="189" t="s">
        <v>1404</v>
      </c>
    </row>
    <row r="205" s="12" customFormat="1">
      <c r="B205" s="194"/>
      <c r="D205" s="191" t="s">
        <v>160</v>
      </c>
      <c r="E205" s="195" t="s">
        <v>1</v>
      </c>
      <c r="F205" s="196" t="s">
        <v>1405</v>
      </c>
      <c r="H205" s="197">
        <v>7092</v>
      </c>
      <c r="I205" s="198"/>
      <c r="L205" s="194"/>
      <c r="M205" s="199"/>
      <c r="N205" s="200"/>
      <c r="O205" s="200"/>
      <c r="P205" s="200"/>
      <c r="Q205" s="200"/>
      <c r="R205" s="200"/>
      <c r="S205" s="200"/>
      <c r="T205" s="201"/>
      <c r="AT205" s="195" t="s">
        <v>160</v>
      </c>
      <c r="AU205" s="195" t="s">
        <v>83</v>
      </c>
      <c r="AV205" s="12" t="s">
        <v>83</v>
      </c>
      <c r="AW205" s="12" t="s">
        <v>30</v>
      </c>
      <c r="AX205" s="12" t="s">
        <v>81</v>
      </c>
      <c r="AY205" s="195" t="s">
        <v>149</v>
      </c>
    </row>
    <row r="206" s="1" customFormat="1" ht="16.5" customHeight="1">
      <c r="B206" s="177"/>
      <c r="C206" s="178" t="s">
        <v>268</v>
      </c>
      <c r="D206" s="178" t="s">
        <v>151</v>
      </c>
      <c r="E206" s="179" t="s">
        <v>230</v>
      </c>
      <c r="F206" s="180" t="s">
        <v>231</v>
      </c>
      <c r="G206" s="181" t="s">
        <v>174</v>
      </c>
      <c r="H206" s="182">
        <v>236.40000000000001</v>
      </c>
      <c r="I206" s="183"/>
      <c r="J206" s="184">
        <f>ROUND(I206*H206,2)</f>
        <v>0</v>
      </c>
      <c r="K206" s="180" t="s">
        <v>531</v>
      </c>
      <c r="L206" s="37"/>
      <c r="M206" s="185" t="s">
        <v>1</v>
      </c>
      <c r="N206" s="186" t="s">
        <v>38</v>
      </c>
      <c r="O206" s="73"/>
      <c r="P206" s="187">
        <f>O206*H206</f>
        <v>0</v>
      </c>
      <c r="Q206" s="187">
        <v>0</v>
      </c>
      <c r="R206" s="187">
        <f>Q206*H206</f>
        <v>0</v>
      </c>
      <c r="S206" s="187">
        <v>0</v>
      </c>
      <c r="T206" s="188">
        <f>S206*H206</f>
        <v>0</v>
      </c>
      <c r="AR206" s="189" t="s">
        <v>156</v>
      </c>
      <c r="AT206" s="189" t="s">
        <v>151</v>
      </c>
      <c r="AU206" s="189" t="s">
        <v>83</v>
      </c>
      <c r="AY206" s="18" t="s">
        <v>149</v>
      </c>
      <c r="BE206" s="190">
        <f>IF(N206="základní",J206,0)</f>
        <v>0</v>
      </c>
      <c r="BF206" s="190">
        <f>IF(N206="snížená",J206,0)</f>
        <v>0</v>
      </c>
      <c r="BG206" s="190">
        <f>IF(N206="zákl. přenesená",J206,0)</f>
        <v>0</v>
      </c>
      <c r="BH206" s="190">
        <f>IF(N206="sníž. přenesená",J206,0)</f>
        <v>0</v>
      </c>
      <c r="BI206" s="190">
        <f>IF(N206="nulová",J206,0)</f>
        <v>0</v>
      </c>
      <c r="BJ206" s="18" t="s">
        <v>81</v>
      </c>
      <c r="BK206" s="190">
        <f>ROUND(I206*H206,2)</f>
        <v>0</v>
      </c>
      <c r="BL206" s="18" t="s">
        <v>156</v>
      </c>
      <c r="BM206" s="189" t="s">
        <v>1406</v>
      </c>
    </row>
    <row r="207" s="12" customFormat="1">
      <c r="B207" s="194"/>
      <c r="D207" s="191" t="s">
        <v>160</v>
      </c>
      <c r="E207" s="195" t="s">
        <v>1</v>
      </c>
      <c r="F207" s="196" t="s">
        <v>1407</v>
      </c>
      <c r="H207" s="197">
        <v>236.40000000000001</v>
      </c>
      <c r="I207" s="198"/>
      <c r="L207" s="194"/>
      <c r="M207" s="199"/>
      <c r="N207" s="200"/>
      <c r="O207" s="200"/>
      <c r="P207" s="200"/>
      <c r="Q207" s="200"/>
      <c r="R207" s="200"/>
      <c r="S207" s="200"/>
      <c r="T207" s="201"/>
      <c r="AT207" s="195" t="s">
        <v>160</v>
      </c>
      <c r="AU207" s="195" t="s">
        <v>83</v>
      </c>
      <c r="AV207" s="12" t="s">
        <v>83</v>
      </c>
      <c r="AW207" s="12" t="s">
        <v>30</v>
      </c>
      <c r="AX207" s="12" t="s">
        <v>81</v>
      </c>
      <c r="AY207" s="195" t="s">
        <v>149</v>
      </c>
    </row>
    <row r="208" s="1" customFormat="1" ht="36" customHeight="1">
      <c r="B208" s="177"/>
      <c r="C208" s="178" t="s">
        <v>7</v>
      </c>
      <c r="D208" s="178" t="s">
        <v>151</v>
      </c>
      <c r="E208" s="179" t="s">
        <v>235</v>
      </c>
      <c r="F208" s="180" t="s">
        <v>236</v>
      </c>
      <c r="G208" s="181" t="s">
        <v>226</v>
      </c>
      <c r="H208" s="182">
        <v>472.80000000000001</v>
      </c>
      <c r="I208" s="183"/>
      <c r="J208" s="184">
        <f>ROUND(I208*H208,2)</f>
        <v>0</v>
      </c>
      <c r="K208" s="180" t="s">
        <v>531</v>
      </c>
      <c r="L208" s="37"/>
      <c r="M208" s="185" t="s">
        <v>1</v>
      </c>
      <c r="N208" s="186" t="s">
        <v>38</v>
      </c>
      <c r="O208" s="73"/>
      <c r="P208" s="187">
        <f>O208*H208</f>
        <v>0</v>
      </c>
      <c r="Q208" s="187">
        <v>0</v>
      </c>
      <c r="R208" s="187">
        <f>Q208*H208</f>
        <v>0</v>
      </c>
      <c r="S208" s="187">
        <v>0</v>
      </c>
      <c r="T208" s="188">
        <f>S208*H208</f>
        <v>0</v>
      </c>
      <c r="AR208" s="189" t="s">
        <v>156</v>
      </c>
      <c r="AT208" s="189" t="s">
        <v>151</v>
      </c>
      <c r="AU208" s="189" t="s">
        <v>83</v>
      </c>
      <c r="AY208" s="18" t="s">
        <v>149</v>
      </c>
      <c r="BE208" s="190">
        <f>IF(N208="základní",J208,0)</f>
        <v>0</v>
      </c>
      <c r="BF208" s="190">
        <f>IF(N208="snížená",J208,0)</f>
        <v>0</v>
      </c>
      <c r="BG208" s="190">
        <f>IF(N208="zákl. přenesená",J208,0)</f>
        <v>0</v>
      </c>
      <c r="BH208" s="190">
        <f>IF(N208="sníž. přenesená",J208,0)</f>
        <v>0</v>
      </c>
      <c r="BI208" s="190">
        <f>IF(N208="nulová",J208,0)</f>
        <v>0</v>
      </c>
      <c r="BJ208" s="18" t="s">
        <v>81</v>
      </c>
      <c r="BK208" s="190">
        <f>ROUND(I208*H208,2)</f>
        <v>0</v>
      </c>
      <c r="BL208" s="18" t="s">
        <v>156</v>
      </c>
      <c r="BM208" s="189" t="s">
        <v>1408</v>
      </c>
    </row>
    <row r="209" s="12" customFormat="1">
      <c r="B209" s="194"/>
      <c r="D209" s="191" t="s">
        <v>160</v>
      </c>
      <c r="E209" s="195" t="s">
        <v>1</v>
      </c>
      <c r="F209" s="196" t="s">
        <v>1409</v>
      </c>
      <c r="H209" s="197">
        <v>472.80000000000001</v>
      </c>
      <c r="I209" s="198"/>
      <c r="L209" s="194"/>
      <c r="M209" s="199"/>
      <c r="N209" s="200"/>
      <c r="O209" s="200"/>
      <c r="P209" s="200"/>
      <c r="Q209" s="200"/>
      <c r="R209" s="200"/>
      <c r="S209" s="200"/>
      <c r="T209" s="201"/>
      <c r="AT209" s="195" t="s">
        <v>160</v>
      </c>
      <c r="AU209" s="195" t="s">
        <v>83</v>
      </c>
      <c r="AV209" s="12" t="s">
        <v>83</v>
      </c>
      <c r="AW209" s="12" t="s">
        <v>30</v>
      </c>
      <c r="AX209" s="12" t="s">
        <v>81</v>
      </c>
      <c r="AY209" s="195" t="s">
        <v>149</v>
      </c>
    </row>
    <row r="210" s="1" customFormat="1" ht="36" customHeight="1">
      <c r="B210" s="177"/>
      <c r="C210" s="178" t="s">
        <v>278</v>
      </c>
      <c r="D210" s="178" t="s">
        <v>151</v>
      </c>
      <c r="E210" s="179" t="s">
        <v>645</v>
      </c>
      <c r="F210" s="180" t="s">
        <v>646</v>
      </c>
      <c r="G210" s="181" t="s">
        <v>174</v>
      </c>
      <c r="H210" s="182">
        <v>260.80000000000001</v>
      </c>
      <c r="I210" s="183"/>
      <c r="J210" s="184">
        <f>ROUND(I210*H210,2)</f>
        <v>0</v>
      </c>
      <c r="K210" s="180" t="s">
        <v>531</v>
      </c>
      <c r="L210" s="37"/>
      <c r="M210" s="185" t="s">
        <v>1</v>
      </c>
      <c r="N210" s="186" t="s">
        <v>38</v>
      </c>
      <c r="O210" s="73"/>
      <c r="P210" s="187">
        <f>O210*H210</f>
        <v>0</v>
      </c>
      <c r="Q210" s="187">
        <v>0</v>
      </c>
      <c r="R210" s="187">
        <f>Q210*H210</f>
        <v>0</v>
      </c>
      <c r="S210" s="187">
        <v>0</v>
      </c>
      <c r="T210" s="188">
        <f>S210*H210</f>
        <v>0</v>
      </c>
      <c r="AR210" s="189" t="s">
        <v>156</v>
      </c>
      <c r="AT210" s="189" t="s">
        <v>151</v>
      </c>
      <c r="AU210" s="189" t="s">
        <v>83</v>
      </c>
      <c r="AY210" s="18" t="s">
        <v>149</v>
      </c>
      <c r="BE210" s="190">
        <f>IF(N210="základní",J210,0)</f>
        <v>0</v>
      </c>
      <c r="BF210" s="190">
        <f>IF(N210="snížená",J210,0)</f>
        <v>0</v>
      </c>
      <c r="BG210" s="190">
        <f>IF(N210="zákl. přenesená",J210,0)</f>
        <v>0</v>
      </c>
      <c r="BH210" s="190">
        <f>IF(N210="sníž. přenesená",J210,0)</f>
        <v>0</v>
      </c>
      <c r="BI210" s="190">
        <f>IF(N210="nulová",J210,0)</f>
        <v>0</v>
      </c>
      <c r="BJ210" s="18" t="s">
        <v>81</v>
      </c>
      <c r="BK210" s="190">
        <f>ROUND(I210*H210,2)</f>
        <v>0</v>
      </c>
      <c r="BL210" s="18" t="s">
        <v>156</v>
      </c>
      <c r="BM210" s="189" t="s">
        <v>1410</v>
      </c>
    </row>
    <row r="211" s="12" customFormat="1">
      <c r="B211" s="194"/>
      <c r="D211" s="191" t="s">
        <v>160</v>
      </c>
      <c r="E211" s="195" t="s">
        <v>1</v>
      </c>
      <c r="F211" s="196" t="s">
        <v>1411</v>
      </c>
      <c r="H211" s="197">
        <v>497.19999999999999</v>
      </c>
      <c r="I211" s="198"/>
      <c r="L211" s="194"/>
      <c r="M211" s="199"/>
      <c r="N211" s="200"/>
      <c r="O211" s="200"/>
      <c r="P211" s="200"/>
      <c r="Q211" s="200"/>
      <c r="R211" s="200"/>
      <c r="S211" s="200"/>
      <c r="T211" s="201"/>
      <c r="AT211" s="195" t="s">
        <v>160</v>
      </c>
      <c r="AU211" s="195" t="s">
        <v>83</v>
      </c>
      <c r="AV211" s="12" t="s">
        <v>83</v>
      </c>
      <c r="AW211" s="12" t="s">
        <v>30</v>
      </c>
      <c r="AX211" s="12" t="s">
        <v>73</v>
      </c>
      <c r="AY211" s="195" t="s">
        <v>149</v>
      </c>
    </row>
    <row r="212" s="12" customFormat="1">
      <c r="B212" s="194"/>
      <c r="D212" s="191" t="s">
        <v>160</v>
      </c>
      <c r="E212" s="195" t="s">
        <v>1</v>
      </c>
      <c r="F212" s="196" t="s">
        <v>1412</v>
      </c>
      <c r="H212" s="197">
        <v>-183.86000000000001</v>
      </c>
      <c r="I212" s="198"/>
      <c r="L212" s="194"/>
      <c r="M212" s="199"/>
      <c r="N212" s="200"/>
      <c r="O212" s="200"/>
      <c r="P212" s="200"/>
      <c r="Q212" s="200"/>
      <c r="R212" s="200"/>
      <c r="S212" s="200"/>
      <c r="T212" s="201"/>
      <c r="AT212" s="195" t="s">
        <v>160</v>
      </c>
      <c r="AU212" s="195" t="s">
        <v>83</v>
      </c>
      <c r="AV212" s="12" t="s">
        <v>83</v>
      </c>
      <c r="AW212" s="12" t="s">
        <v>30</v>
      </c>
      <c r="AX212" s="12" t="s">
        <v>73</v>
      </c>
      <c r="AY212" s="195" t="s">
        <v>149</v>
      </c>
    </row>
    <row r="213" s="12" customFormat="1">
      <c r="B213" s="194"/>
      <c r="D213" s="191" t="s">
        <v>160</v>
      </c>
      <c r="E213" s="195" t="s">
        <v>1</v>
      </c>
      <c r="F213" s="196" t="s">
        <v>1413</v>
      </c>
      <c r="H213" s="197">
        <v>-46.399999999999999</v>
      </c>
      <c r="I213" s="198"/>
      <c r="L213" s="194"/>
      <c r="M213" s="199"/>
      <c r="N213" s="200"/>
      <c r="O213" s="200"/>
      <c r="P213" s="200"/>
      <c r="Q213" s="200"/>
      <c r="R213" s="200"/>
      <c r="S213" s="200"/>
      <c r="T213" s="201"/>
      <c r="AT213" s="195" t="s">
        <v>160</v>
      </c>
      <c r="AU213" s="195" t="s">
        <v>83</v>
      </c>
      <c r="AV213" s="12" t="s">
        <v>83</v>
      </c>
      <c r="AW213" s="12" t="s">
        <v>30</v>
      </c>
      <c r="AX213" s="12" t="s">
        <v>73</v>
      </c>
      <c r="AY213" s="195" t="s">
        <v>149</v>
      </c>
    </row>
    <row r="214" s="12" customFormat="1">
      <c r="B214" s="194"/>
      <c r="D214" s="191" t="s">
        <v>160</v>
      </c>
      <c r="E214" s="195" t="s">
        <v>1</v>
      </c>
      <c r="F214" s="196" t="s">
        <v>1414</v>
      </c>
      <c r="H214" s="197">
        <v>-1.75</v>
      </c>
      <c r="I214" s="198"/>
      <c r="L214" s="194"/>
      <c r="M214" s="199"/>
      <c r="N214" s="200"/>
      <c r="O214" s="200"/>
      <c r="P214" s="200"/>
      <c r="Q214" s="200"/>
      <c r="R214" s="200"/>
      <c r="S214" s="200"/>
      <c r="T214" s="201"/>
      <c r="AT214" s="195" t="s">
        <v>160</v>
      </c>
      <c r="AU214" s="195" t="s">
        <v>83</v>
      </c>
      <c r="AV214" s="12" t="s">
        <v>83</v>
      </c>
      <c r="AW214" s="12" t="s">
        <v>30</v>
      </c>
      <c r="AX214" s="12" t="s">
        <v>73</v>
      </c>
      <c r="AY214" s="195" t="s">
        <v>149</v>
      </c>
    </row>
    <row r="215" s="12" customFormat="1">
      <c r="B215" s="194"/>
      <c r="D215" s="191" t="s">
        <v>160</v>
      </c>
      <c r="E215" s="195" t="s">
        <v>1</v>
      </c>
      <c r="F215" s="196" t="s">
        <v>1415</v>
      </c>
      <c r="H215" s="197">
        <v>-4.375</v>
      </c>
      <c r="I215" s="198"/>
      <c r="L215" s="194"/>
      <c r="M215" s="199"/>
      <c r="N215" s="200"/>
      <c r="O215" s="200"/>
      <c r="P215" s="200"/>
      <c r="Q215" s="200"/>
      <c r="R215" s="200"/>
      <c r="S215" s="200"/>
      <c r="T215" s="201"/>
      <c r="AT215" s="195" t="s">
        <v>160</v>
      </c>
      <c r="AU215" s="195" t="s">
        <v>83</v>
      </c>
      <c r="AV215" s="12" t="s">
        <v>83</v>
      </c>
      <c r="AW215" s="12" t="s">
        <v>30</v>
      </c>
      <c r="AX215" s="12" t="s">
        <v>73</v>
      </c>
      <c r="AY215" s="195" t="s">
        <v>149</v>
      </c>
    </row>
    <row r="216" s="13" customFormat="1">
      <c r="B216" s="202"/>
      <c r="D216" s="191" t="s">
        <v>160</v>
      </c>
      <c r="E216" s="203" t="s">
        <v>1</v>
      </c>
      <c r="F216" s="204" t="s">
        <v>187</v>
      </c>
      <c r="H216" s="205">
        <v>260.815</v>
      </c>
      <c r="I216" s="206"/>
      <c r="L216" s="202"/>
      <c r="M216" s="207"/>
      <c r="N216" s="208"/>
      <c r="O216" s="208"/>
      <c r="P216" s="208"/>
      <c r="Q216" s="208"/>
      <c r="R216" s="208"/>
      <c r="S216" s="208"/>
      <c r="T216" s="209"/>
      <c r="AT216" s="203" t="s">
        <v>160</v>
      </c>
      <c r="AU216" s="203" t="s">
        <v>83</v>
      </c>
      <c r="AV216" s="13" t="s">
        <v>156</v>
      </c>
      <c r="AW216" s="13" t="s">
        <v>30</v>
      </c>
      <c r="AX216" s="13" t="s">
        <v>73</v>
      </c>
      <c r="AY216" s="203" t="s">
        <v>149</v>
      </c>
    </row>
    <row r="217" s="12" customFormat="1">
      <c r="B217" s="194"/>
      <c r="D217" s="191" t="s">
        <v>160</v>
      </c>
      <c r="E217" s="195" t="s">
        <v>1</v>
      </c>
      <c r="F217" s="196" t="s">
        <v>1416</v>
      </c>
      <c r="H217" s="197">
        <v>260.80000000000001</v>
      </c>
      <c r="I217" s="198"/>
      <c r="L217" s="194"/>
      <c r="M217" s="199"/>
      <c r="N217" s="200"/>
      <c r="O217" s="200"/>
      <c r="P217" s="200"/>
      <c r="Q217" s="200"/>
      <c r="R217" s="200"/>
      <c r="S217" s="200"/>
      <c r="T217" s="201"/>
      <c r="AT217" s="195" t="s">
        <v>160</v>
      </c>
      <c r="AU217" s="195" t="s">
        <v>83</v>
      </c>
      <c r="AV217" s="12" t="s">
        <v>83</v>
      </c>
      <c r="AW217" s="12" t="s">
        <v>30</v>
      </c>
      <c r="AX217" s="12" t="s">
        <v>81</v>
      </c>
      <c r="AY217" s="195" t="s">
        <v>149</v>
      </c>
    </row>
    <row r="218" s="1" customFormat="1" ht="60" customHeight="1">
      <c r="B218" s="177"/>
      <c r="C218" s="178" t="s">
        <v>286</v>
      </c>
      <c r="D218" s="178" t="s">
        <v>151</v>
      </c>
      <c r="E218" s="179" t="s">
        <v>654</v>
      </c>
      <c r="F218" s="180" t="s">
        <v>655</v>
      </c>
      <c r="G218" s="181" t="s">
        <v>174</v>
      </c>
      <c r="H218" s="182">
        <v>183.86000000000001</v>
      </c>
      <c r="I218" s="183"/>
      <c r="J218" s="184">
        <f>ROUND(I218*H218,2)</f>
        <v>0</v>
      </c>
      <c r="K218" s="180" t="s">
        <v>531</v>
      </c>
      <c r="L218" s="37"/>
      <c r="M218" s="185" t="s">
        <v>1</v>
      </c>
      <c r="N218" s="186" t="s">
        <v>38</v>
      </c>
      <c r="O218" s="73"/>
      <c r="P218" s="187">
        <f>O218*H218</f>
        <v>0</v>
      </c>
      <c r="Q218" s="187">
        <v>0</v>
      </c>
      <c r="R218" s="187">
        <f>Q218*H218</f>
        <v>0</v>
      </c>
      <c r="S218" s="187">
        <v>0</v>
      </c>
      <c r="T218" s="188">
        <f>S218*H218</f>
        <v>0</v>
      </c>
      <c r="AR218" s="189" t="s">
        <v>156</v>
      </c>
      <c r="AT218" s="189" t="s">
        <v>151</v>
      </c>
      <c r="AU218" s="189" t="s">
        <v>83</v>
      </c>
      <c r="AY218" s="18" t="s">
        <v>149</v>
      </c>
      <c r="BE218" s="190">
        <f>IF(N218="základní",J218,0)</f>
        <v>0</v>
      </c>
      <c r="BF218" s="190">
        <f>IF(N218="snížená",J218,0)</f>
        <v>0</v>
      </c>
      <c r="BG218" s="190">
        <f>IF(N218="zákl. přenesená",J218,0)</f>
        <v>0</v>
      </c>
      <c r="BH218" s="190">
        <f>IF(N218="sníž. přenesená",J218,0)</f>
        <v>0</v>
      </c>
      <c r="BI218" s="190">
        <f>IF(N218="nulová",J218,0)</f>
        <v>0</v>
      </c>
      <c r="BJ218" s="18" t="s">
        <v>81</v>
      </c>
      <c r="BK218" s="190">
        <f>ROUND(I218*H218,2)</f>
        <v>0</v>
      </c>
      <c r="BL218" s="18" t="s">
        <v>156</v>
      </c>
      <c r="BM218" s="189" t="s">
        <v>1417</v>
      </c>
    </row>
    <row r="219" s="14" customFormat="1">
      <c r="B219" s="224"/>
      <c r="D219" s="191" t="s">
        <v>160</v>
      </c>
      <c r="E219" s="225" t="s">
        <v>1</v>
      </c>
      <c r="F219" s="226" t="s">
        <v>1418</v>
      </c>
      <c r="H219" s="225" t="s">
        <v>1</v>
      </c>
      <c r="I219" s="227"/>
      <c r="L219" s="224"/>
      <c r="M219" s="228"/>
      <c r="N219" s="229"/>
      <c r="O219" s="229"/>
      <c r="P219" s="229"/>
      <c r="Q219" s="229"/>
      <c r="R219" s="229"/>
      <c r="S219" s="229"/>
      <c r="T219" s="230"/>
      <c r="AT219" s="225" t="s">
        <v>160</v>
      </c>
      <c r="AU219" s="225" t="s">
        <v>83</v>
      </c>
      <c r="AV219" s="14" t="s">
        <v>81</v>
      </c>
      <c r="AW219" s="14" t="s">
        <v>30</v>
      </c>
      <c r="AX219" s="14" t="s">
        <v>73</v>
      </c>
      <c r="AY219" s="225" t="s">
        <v>149</v>
      </c>
    </row>
    <row r="220" s="12" customFormat="1">
      <c r="B220" s="194"/>
      <c r="D220" s="191" t="s">
        <v>160</v>
      </c>
      <c r="E220" s="195" t="s">
        <v>1</v>
      </c>
      <c r="F220" s="196" t="s">
        <v>1419</v>
      </c>
      <c r="H220" s="197">
        <v>176.685</v>
      </c>
      <c r="I220" s="198"/>
      <c r="L220" s="194"/>
      <c r="M220" s="199"/>
      <c r="N220" s="200"/>
      <c r="O220" s="200"/>
      <c r="P220" s="200"/>
      <c r="Q220" s="200"/>
      <c r="R220" s="200"/>
      <c r="S220" s="200"/>
      <c r="T220" s="201"/>
      <c r="AT220" s="195" t="s">
        <v>160</v>
      </c>
      <c r="AU220" s="195" t="s">
        <v>83</v>
      </c>
      <c r="AV220" s="12" t="s">
        <v>83</v>
      </c>
      <c r="AW220" s="12" t="s">
        <v>30</v>
      </c>
      <c r="AX220" s="12" t="s">
        <v>73</v>
      </c>
      <c r="AY220" s="195" t="s">
        <v>149</v>
      </c>
    </row>
    <row r="221" s="15" customFormat="1">
      <c r="B221" s="231"/>
      <c r="D221" s="191" t="s">
        <v>160</v>
      </c>
      <c r="E221" s="232" t="s">
        <v>1</v>
      </c>
      <c r="F221" s="233" t="s">
        <v>589</v>
      </c>
      <c r="H221" s="234">
        <v>176.685</v>
      </c>
      <c r="I221" s="235"/>
      <c r="L221" s="231"/>
      <c r="M221" s="236"/>
      <c r="N221" s="237"/>
      <c r="O221" s="237"/>
      <c r="P221" s="237"/>
      <c r="Q221" s="237"/>
      <c r="R221" s="237"/>
      <c r="S221" s="237"/>
      <c r="T221" s="238"/>
      <c r="AT221" s="232" t="s">
        <v>160</v>
      </c>
      <c r="AU221" s="232" t="s">
        <v>83</v>
      </c>
      <c r="AV221" s="15" t="s">
        <v>167</v>
      </c>
      <c r="AW221" s="15" t="s">
        <v>30</v>
      </c>
      <c r="AX221" s="15" t="s">
        <v>73</v>
      </c>
      <c r="AY221" s="232" t="s">
        <v>149</v>
      </c>
    </row>
    <row r="222" s="14" customFormat="1">
      <c r="B222" s="224"/>
      <c r="D222" s="191" t="s">
        <v>160</v>
      </c>
      <c r="E222" s="225" t="s">
        <v>1</v>
      </c>
      <c r="F222" s="226" t="s">
        <v>1420</v>
      </c>
      <c r="H222" s="225" t="s">
        <v>1</v>
      </c>
      <c r="I222" s="227"/>
      <c r="L222" s="224"/>
      <c r="M222" s="228"/>
      <c r="N222" s="229"/>
      <c r="O222" s="229"/>
      <c r="P222" s="229"/>
      <c r="Q222" s="229"/>
      <c r="R222" s="229"/>
      <c r="S222" s="229"/>
      <c r="T222" s="230"/>
      <c r="AT222" s="225" t="s">
        <v>160</v>
      </c>
      <c r="AU222" s="225" t="s">
        <v>83</v>
      </c>
      <c r="AV222" s="14" t="s">
        <v>81</v>
      </c>
      <c r="AW222" s="14" t="s">
        <v>30</v>
      </c>
      <c r="AX222" s="14" t="s">
        <v>73</v>
      </c>
      <c r="AY222" s="225" t="s">
        <v>149</v>
      </c>
    </row>
    <row r="223" s="12" customFormat="1">
      <c r="B223" s="194"/>
      <c r="D223" s="191" t="s">
        <v>160</v>
      </c>
      <c r="E223" s="195" t="s">
        <v>1</v>
      </c>
      <c r="F223" s="196" t="s">
        <v>1421</v>
      </c>
      <c r="H223" s="197">
        <v>7.1749999999999998</v>
      </c>
      <c r="I223" s="198"/>
      <c r="L223" s="194"/>
      <c r="M223" s="199"/>
      <c r="N223" s="200"/>
      <c r="O223" s="200"/>
      <c r="P223" s="200"/>
      <c r="Q223" s="200"/>
      <c r="R223" s="200"/>
      <c r="S223" s="200"/>
      <c r="T223" s="201"/>
      <c r="AT223" s="195" t="s">
        <v>160</v>
      </c>
      <c r="AU223" s="195" t="s">
        <v>83</v>
      </c>
      <c r="AV223" s="12" t="s">
        <v>83</v>
      </c>
      <c r="AW223" s="12" t="s">
        <v>30</v>
      </c>
      <c r="AX223" s="12" t="s">
        <v>73</v>
      </c>
      <c r="AY223" s="195" t="s">
        <v>149</v>
      </c>
    </row>
    <row r="224" s="15" customFormat="1">
      <c r="B224" s="231"/>
      <c r="D224" s="191" t="s">
        <v>160</v>
      </c>
      <c r="E224" s="232" t="s">
        <v>1</v>
      </c>
      <c r="F224" s="233" t="s">
        <v>589</v>
      </c>
      <c r="H224" s="234">
        <v>7.1749999999999998</v>
      </c>
      <c r="I224" s="235"/>
      <c r="L224" s="231"/>
      <c r="M224" s="236"/>
      <c r="N224" s="237"/>
      <c r="O224" s="237"/>
      <c r="P224" s="237"/>
      <c r="Q224" s="237"/>
      <c r="R224" s="237"/>
      <c r="S224" s="237"/>
      <c r="T224" s="238"/>
      <c r="AT224" s="232" t="s">
        <v>160</v>
      </c>
      <c r="AU224" s="232" t="s">
        <v>83</v>
      </c>
      <c r="AV224" s="15" t="s">
        <v>167</v>
      </c>
      <c r="AW224" s="15" t="s">
        <v>30</v>
      </c>
      <c r="AX224" s="15" t="s">
        <v>73</v>
      </c>
      <c r="AY224" s="232" t="s">
        <v>149</v>
      </c>
    </row>
    <row r="225" s="13" customFormat="1">
      <c r="B225" s="202"/>
      <c r="D225" s="191" t="s">
        <v>160</v>
      </c>
      <c r="E225" s="203" t="s">
        <v>1</v>
      </c>
      <c r="F225" s="204" t="s">
        <v>187</v>
      </c>
      <c r="H225" s="205">
        <v>183.86000000000001</v>
      </c>
      <c r="I225" s="206"/>
      <c r="L225" s="202"/>
      <c r="M225" s="207"/>
      <c r="N225" s="208"/>
      <c r="O225" s="208"/>
      <c r="P225" s="208"/>
      <c r="Q225" s="208"/>
      <c r="R225" s="208"/>
      <c r="S225" s="208"/>
      <c r="T225" s="209"/>
      <c r="AT225" s="203" t="s">
        <v>160</v>
      </c>
      <c r="AU225" s="203" t="s">
        <v>83</v>
      </c>
      <c r="AV225" s="13" t="s">
        <v>156</v>
      </c>
      <c r="AW225" s="13" t="s">
        <v>30</v>
      </c>
      <c r="AX225" s="13" t="s">
        <v>73</v>
      </c>
      <c r="AY225" s="203" t="s">
        <v>149</v>
      </c>
    </row>
    <row r="226" s="12" customFormat="1">
      <c r="B226" s="194"/>
      <c r="D226" s="191" t="s">
        <v>160</v>
      </c>
      <c r="E226" s="195" t="s">
        <v>1</v>
      </c>
      <c r="F226" s="196" t="s">
        <v>1422</v>
      </c>
      <c r="H226" s="197">
        <v>183.86000000000001</v>
      </c>
      <c r="I226" s="198"/>
      <c r="L226" s="194"/>
      <c r="M226" s="199"/>
      <c r="N226" s="200"/>
      <c r="O226" s="200"/>
      <c r="P226" s="200"/>
      <c r="Q226" s="200"/>
      <c r="R226" s="200"/>
      <c r="S226" s="200"/>
      <c r="T226" s="201"/>
      <c r="AT226" s="195" t="s">
        <v>160</v>
      </c>
      <c r="AU226" s="195" t="s">
        <v>83</v>
      </c>
      <c r="AV226" s="12" t="s">
        <v>83</v>
      </c>
      <c r="AW226" s="12" t="s">
        <v>30</v>
      </c>
      <c r="AX226" s="12" t="s">
        <v>81</v>
      </c>
      <c r="AY226" s="195" t="s">
        <v>149</v>
      </c>
    </row>
    <row r="227" s="1" customFormat="1" ht="16.5" customHeight="1">
      <c r="B227" s="177"/>
      <c r="C227" s="211" t="s">
        <v>293</v>
      </c>
      <c r="D227" s="211" t="s">
        <v>223</v>
      </c>
      <c r="E227" s="212" t="s">
        <v>662</v>
      </c>
      <c r="F227" s="213" t="s">
        <v>663</v>
      </c>
      <c r="G227" s="214" t="s">
        <v>226</v>
      </c>
      <c r="H227" s="215">
        <v>367.72000000000003</v>
      </c>
      <c r="I227" s="216"/>
      <c r="J227" s="217">
        <f>ROUND(I227*H227,2)</f>
        <v>0</v>
      </c>
      <c r="K227" s="213" t="s">
        <v>531</v>
      </c>
      <c r="L227" s="218"/>
      <c r="M227" s="219" t="s">
        <v>1</v>
      </c>
      <c r="N227" s="220" t="s">
        <v>38</v>
      </c>
      <c r="O227" s="73"/>
      <c r="P227" s="187">
        <f>O227*H227</f>
        <v>0</v>
      </c>
      <c r="Q227" s="187">
        <v>1</v>
      </c>
      <c r="R227" s="187">
        <f>Q227*H227</f>
        <v>367.72000000000003</v>
      </c>
      <c r="S227" s="187">
        <v>0</v>
      </c>
      <c r="T227" s="188">
        <f>S227*H227</f>
        <v>0</v>
      </c>
      <c r="AR227" s="189" t="s">
        <v>199</v>
      </c>
      <c r="AT227" s="189" t="s">
        <v>223</v>
      </c>
      <c r="AU227" s="189" t="s">
        <v>83</v>
      </c>
      <c r="AY227" s="18" t="s">
        <v>149</v>
      </c>
      <c r="BE227" s="190">
        <f>IF(N227="základní",J227,0)</f>
        <v>0</v>
      </c>
      <c r="BF227" s="190">
        <f>IF(N227="snížená",J227,0)</f>
        <v>0</v>
      </c>
      <c r="BG227" s="190">
        <f>IF(N227="zákl. přenesená",J227,0)</f>
        <v>0</v>
      </c>
      <c r="BH227" s="190">
        <f>IF(N227="sníž. přenesená",J227,0)</f>
        <v>0</v>
      </c>
      <c r="BI227" s="190">
        <f>IF(N227="nulová",J227,0)</f>
        <v>0</v>
      </c>
      <c r="BJ227" s="18" t="s">
        <v>81</v>
      </c>
      <c r="BK227" s="190">
        <f>ROUND(I227*H227,2)</f>
        <v>0</v>
      </c>
      <c r="BL227" s="18" t="s">
        <v>156</v>
      </c>
      <c r="BM227" s="189" t="s">
        <v>1423</v>
      </c>
    </row>
    <row r="228" s="12" customFormat="1">
      <c r="B228" s="194"/>
      <c r="D228" s="191" t="s">
        <v>160</v>
      </c>
      <c r="E228" s="195" t="s">
        <v>1</v>
      </c>
      <c r="F228" s="196" t="s">
        <v>1424</v>
      </c>
      <c r="H228" s="197">
        <v>367.72000000000003</v>
      </c>
      <c r="I228" s="198"/>
      <c r="L228" s="194"/>
      <c r="M228" s="199"/>
      <c r="N228" s="200"/>
      <c r="O228" s="200"/>
      <c r="P228" s="200"/>
      <c r="Q228" s="200"/>
      <c r="R228" s="200"/>
      <c r="S228" s="200"/>
      <c r="T228" s="201"/>
      <c r="AT228" s="195" t="s">
        <v>160</v>
      </c>
      <c r="AU228" s="195" t="s">
        <v>83</v>
      </c>
      <c r="AV228" s="12" t="s">
        <v>83</v>
      </c>
      <c r="AW228" s="12" t="s">
        <v>30</v>
      </c>
      <c r="AX228" s="12" t="s">
        <v>81</v>
      </c>
      <c r="AY228" s="195" t="s">
        <v>149</v>
      </c>
    </row>
    <row r="229" s="1" customFormat="1" ht="24" customHeight="1">
      <c r="B229" s="177"/>
      <c r="C229" s="178" t="s">
        <v>297</v>
      </c>
      <c r="D229" s="178" t="s">
        <v>151</v>
      </c>
      <c r="E229" s="179" t="s">
        <v>262</v>
      </c>
      <c r="F229" s="180" t="s">
        <v>263</v>
      </c>
      <c r="G229" s="181" t="s">
        <v>154</v>
      </c>
      <c r="H229" s="182">
        <v>464.03500000000002</v>
      </c>
      <c r="I229" s="183"/>
      <c r="J229" s="184">
        <f>ROUND(I229*H229,2)</f>
        <v>0</v>
      </c>
      <c r="K229" s="180" t="s">
        <v>531</v>
      </c>
      <c r="L229" s="37"/>
      <c r="M229" s="185" t="s">
        <v>1</v>
      </c>
      <c r="N229" s="186" t="s">
        <v>38</v>
      </c>
      <c r="O229" s="73"/>
      <c r="P229" s="187">
        <f>O229*H229</f>
        <v>0</v>
      </c>
      <c r="Q229" s="187">
        <v>0</v>
      </c>
      <c r="R229" s="187">
        <f>Q229*H229</f>
        <v>0</v>
      </c>
      <c r="S229" s="187">
        <v>0</v>
      </c>
      <c r="T229" s="188">
        <f>S229*H229</f>
        <v>0</v>
      </c>
      <c r="AR229" s="189" t="s">
        <v>156</v>
      </c>
      <c r="AT229" s="189" t="s">
        <v>151</v>
      </c>
      <c r="AU229" s="189" t="s">
        <v>83</v>
      </c>
      <c r="AY229" s="18" t="s">
        <v>149</v>
      </c>
      <c r="BE229" s="190">
        <f>IF(N229="základní",J229,0)</f>
        <v>0</v>
      </c>
      <c r="BF229" s="190">
        <f>IF(N229="snížená",J229,0)</f>
        <v>0</v>
      </c>
      <c r="BG229" s="190">
        <f>IF(N229="zákl. přenesená",J229,0)</f>
        <v>0</v>
      </c>
      <c r="BH229" s="190">
        <f>IF(N229="sníž. přenesená",J229,0)</f>
        <v>0</v>
      </c>
      <c r="BI229" s="190">
        <f>IF(N229="nulová",J229,0)</f>
        <v>0</v>
      </c>
      <c r="BJ229" s="18" t="s">
        <v>81</v>
      </c>
      <c r="BK229" s="190">
        <f>ROUND(I229*H229,2)</f>
        <v>0</v>
      </c>
      <c r="BL229" s="18" t="s">
        <v>156</v>
      </c>
      <c r="BM229" s="189" t="s">
        <v>1425</v>
      </c>
    </row>
    <row r="230" s="12" customFormat="1">
      <c r="B230" s="194"/>
      <c r="D230" s="191" t="s">
        <v>160</v>
      </c>
      <c r="E230" s="195" t="s">
        <v>1</v>
      </c>
      <c r="F230" s="196" t="s">
        <v>1426</v>
      </c>
      <c r="H230" s="197">
        <v>464.03500000000002</v>
      </c>
      <c r="I230" s="198"/>
      <c r="L230" s="194"/>
      <c r="M230" s="199"/>
      <c r="N230" s="200"/>
      <c r="O230" s="200"/>
      <c r="P230" s="200"/>
      <c r="Q230" s="200"/>
      <c r="R230" s="200"/>
      <c r="S230" s="200"/>
      <c r="T230" s="201"/>
      <c r="AT230" s="195" t="s">
        <v>160</v>
      </c>
      <c r="AU230" s="195" t="s">
        <v>83</v>
      </c>
      <c r="AV230" s="12" t="s">
        <v>83</v>
      </c>
      <c r="AW230" s="12" t="s">
        <v>30</v>
      </c>
      <c r="AX230" s="12" t="s">
        <v>81</v>
      </c>
      <c r="AY230" s="195" t="s">
        <v>149</v>
      </c>
    </row>
    <row r="231" s="11" customFormat="1" ht="22.8" customHeight="1">
      <c r="B231" s="164"/>
      <c r="D231" s="165" t="s">
        <v>72</v>
      </c>
      <c r="E231" s="175" t="s">
        <v>156</v>
      </c>
      <c r="F231" s="175" t="s">
        <v>285</v>
      </c>
      <c r="I231" s="167"/>
      <c r="J231" s="176">
        <f>BK231</f>
        <v>0</v>
      </c>
      <c r="L231" s="164"/>
      <c r="M231" s="169"/>
      <c r="N231" s="170"/>
      <c r="O231" s="170"/>
      <c r="P231" s="171">
        <f>SUM(P232:P244)</f>
        <v>0</v>
      </c>
      <c r="Q231" s="170"/>
      <c r="R231" s="171">
        <f>SUM(R232:R244)</f>
        <v>0.089459999999999998</v>
      </c>
      <c r="S231" s="170"/>
      <c r="T231" s="172">
        <f>SUM(T232:T244)</f>
        <v>0</v>
      </c>
      <c r="AR231" s="165" t="s">
        <v>81</v>
      </c>
      <c r="AT231" s="173" t="s">
        <v>72</v>
      </c>
      <c r="AU231" s="173" t="s">
        <v>81</v>
      </c>
      <c r="AY231" s="165" t="s">
        <v>149</v>
      </c>
      <c r="BK231" s="174">
        <f>SUM(BK232:BK244)</f>
        <v>0</v>
      </c>
    </row>
    <row r="232" s="1" customFormat="1" ht="24" customHeight="1">
      <c r="B232" s="177"/>
      <c r="C232" s="178" t="s">
        <v>302</v>
      </c>
      <c r="D232" s="178" t="s">
        <v>151</v>
      </c>
      <c r="E232" s="179" t="s">
        <v>673</v>
      </c>
      <c r="F232" s="180" t="s">
        <v>674</v>
      </c>
      <c r="G232" s="181" t="s">
        <v>174</v>
      </c>
      <c r="H232" s="182">
        <v>46.399999999999999</v>
      </c>
      <c r="I232" s="183"/>
      <c r="J232" s="184">
        <f>ROUND(I232*H232,2)</f>
        <v>0</v>
      </c>
      <c r="K232" s="180" t="s">
        <v>531</v>
      </c>
      <c r="L232" s="37"/>
      <c r="M232" s="185" t="s">
        <v>1</v>
      </c>
      <c r="N232" s="186" t="s">
        <v>38</v>
      </c>
      <c r="O232" s="73"/>
      <c r="P232" s="187">
        <f>O232*H232</f>
        <v>0</v>
      </c>
      <c r="Q232" s="187">
        <v>0</v>
      </c>
      <c r="R232" s="187">
        <f>Q232*H232</f>
        <v>0</v>
      </c>
      <c r="S232" s="187">
        <v>0</v>
      </c>
      <c r="T232" s="188">
        <f>S232*H232</f>
        <v>0</v>
      </c>
      <c r="AR232" s="189" t="s">
        <v>156</v>
      </c>
      <c r="AT232" s="189" t="s">
        <v>151</v>
      </c>
      <c r="AU232" s="189" t="s">
        <v>83</v>
      </c>
      <c r="AY232" s="18" t="s">
        <v>149</v>
      </c>
      <c r="BE232" s="190">
        <f>IF(N232="základní",J232,0)</f>
        <v>0</v>
      </c>
      <c r="BF232" s="190">
        <f>IF(N232="snížená",J232,0)</f>
        <v>0</v>
      </c>
      <c r="BG232" s="190">
        <f>IF(N232="zákl. přenesená",J232,0)</f>
        <v>0</v>
      </c>
      <c r="BH232" s="190">
        <f>IF(N232="sníž. přenesená",J232,0)</f>
        <v>0</v>
      </c>
      <c r="BI232" s="190">
        <f>IF(N232="nulová",J232,0)</f>
        <v>0</v>
      </c>
      <c r="BJ232" s="18" t="s">
        <v>81</v>
      </c>
      <c r="BK232" s="190">
        <f>ROUND(I232*H232,2)</f>
        <v>0</v>
      </c>
      <c r="BL232" s="18" t="s">
        <v>156</v>
      </c>
      <c r="BM232" s="189" t="s">
        <v>1427</v>
      </c>
    </row>
    <row r="233" s="14" customFormat="1">
      <c r="B233" s="224"/>
      <c r="D233" s="191" t="s">
        <v>160</v>
      </c>
      <c r="E233" s="225" t="s">
        <v>1</v>
      </c>
      <c r="F233" s="226" t="s">
        <v>1418</v>
      </c>
      <c r="H233" s="225" t="s">
        <v>1</v>
      </c>
      <c r="I233" s="227"/>
      <c r="L233" s="224"/>
      <c r="M233" s="228"/>
      <c r="N233" s="229"/>
      <c r="O233" s="229"/>
      <c r="P233" s="229"/>
      <c r="Q233" s="229"/>
      <c r="R233" s="229"/>
      <c r="S233" s="229"/>
      <c r="T233" s="230"/>
      <c r="AT233" s="225" t="s">
        <v>160</v>
      </c>
      <c r="AU233" s="225" t="s">
        <v>83</v>
      </c>
      <c r="AV233" s="14" t="s">
        <v>81</v>
      </c>
      <c r="AW233" s="14" t="s">
        <v>30</v>
      </c>
      <c r="AX233" s="14" t="s">
        <v>73</v>
      </c>
      <c r="AY233" s="225" t="s">
        <v>149</v>
      </c>
    </row>
    <row r="234" s="12" customFormat="1">
      <c r="B234" s="194"/>
      <c r="D234" s="191" t="s">
        <v>160</v>
      </c>
      <c r="E234" s="195" t="s">
        <v>1</v>
      </c>
      <c r="F234" s="196" t="s">
        <v>1428</v>
      </c>
      <c r="H234" s="197">
        <v>44.973999999999997</v>
      </c>
      <c r="I234" s="198"/>
      <c r="L234" s="194"/>
      <c r="M234" s="199"/>
      <c r="N234" s="200"/>
      <c r="O234" s="200"/>
      <c r="P234" s="200"/>
      <c r="Q234" s="200"/>
      <c r="R234" s="200"/>
      <c r="S234" s="200"/>
      <c r="T234" s="201"/>
      <c r="AT234" s="195" t="s">
        <v>160</v>
      </c>
      <c r="AU234" s="195" t="s">
        <v>83</v>
      </c>
      <c r="AV234" s="12" t="s">
        <v>83</v>
      </c>
      <c r="AW234" s="12" t="s">
        <v>30</v>
      </c>
      <c r="AX234" s="12" t="s">
        <v>73</v>
      </c>
      <c r="AY234" s="195" t="s">
        <v>149</v>
      </c>
    </row>
    <row r="235" s="15" customFormat="1">
      <c r="B235" s="231"/>
      <c r="D235" s="191" t="s">
        <v>160</v>
      </c>
      <c r="E235" s="232" t="s">
        <v>1</v>
      </c>
      <c r="F235" s="233" t="s">
        <v>589</v>
      </c>
      <c r="H235" s="234">
        <v>44.973999999999997</v>
      </c>
      <c r="I235" s="235"/>
      <c r="L235" s="231"/>
      <c r="M235" s="236"/>
      <c r="N235" s="237"/>
      <c r="O235" s="237"/>
      <c r="P235" s="237"/>
      <c r="Q235" s="237"/>
      <c r="R235" s="237"/>
      <c r="S235" s="237"/>
      <c r="T235" s="238"/>
      <c r="AT235" s="232" t="s">
        <v>160</v>
      </c>
      <c r="AU235" s="232" t="s">
        <v>83</v>
      </c>
      <c r="AV235" s="15" t="s">
        <v>167</v>
      </c>
      <c r="AW235" s="15" t="s">
        <v>30</v>
      </c>
      <c r="AX235" s="15" t="s">
        <v>73</v>
      </c>
      <c r="AY235" s="232" t="s">
        <v>149</v>
      </c>
    </row>
    <row r="236" s="14" customFormat="1">
      <c r="B236" s="224"/>
      <c r="D236" s="191" t="s">
        <v>160</v>
      </c>
      <c r="E236" s="225" t="s">
        <v>1</v>
      </c>
      <c r="F236" s="226" t="s">
        <v>1420</v>
      </c>
      <c r="H236" s="225" t="s">
        <v>1</v>
      </c>
      <c r="I236" s="227"/>
      <c r="L236" s="224"/>
      <c r="M236" s="228"/>
      <c r="N236" s="229"/>
      <c r="O236" s="229"/>
      <c r="P236" s="229"/>
      <c r="Q236" s="229"/>
      <c r="R236" s="229"/>
      <c r="S236" s="229"/>
      <c r="T236" s="230"/>
      <c r="AT236" s="225" t="s">
        <v>160</v>
      </c>
      <c r="AU236" s="225" t="s">
        <v>83</v>
      </c>
      <c r="AV236" s="14" t="s">
        <v>81</v>
      </c>
      <c r="AW236" s="14" t="s">
        <v>30</v>
      </c>
      <c r="AX236" s="14" t="s">
        <v>73</v>
      </c>
      <c r="AY236" s="225" t="s">
        <v>149</v>
      </c>
    </row>
    <row r="237" s="12" customFormat="1">
      <c r="B237" s="194"/>
      <c r="D237" s="191" t="s">
        <v>160</v>
      </c>
      <c r="E237" s="195" t="s">
        <v>1</v>
      </c>
      <c r="F237" s="196" t="s">
        <v>1429</v>
      </c>
      <c r="H237" s="197">
        <v>1.4299999999999999</v>
      </c>
      <c r="I237" s="198"/>
      <c r="L237" s="194"/>
      <c r="M237" s="199"/>
      <c r="N237" s="200"/>
      <c r="O237" s="200"/>
      <c r="P237" s="200"/>
      <c r="Q237" s="200"/>
      <c r="R237" s="200"/>
      <c r="S237" s="200"/>
      <c r="T237" s="201"/>
      <c r="AT237" s="195" t="s">
        <v>160</v>
      </c>
      <c r="AU237" s="195" t="s">
        <v>83</v>
      </c>
      <c r="AV237" s="12" t="s">
        <v>83</v>
      </c>
      <c r="AW237" s="12" t="s">
        <v>30</v>
      </c>
      <c r="AX237" s="12" t="s">
        <v>73</v>
      </c>
      <c r="AY237" s="195" t="s">
        <v>149</v>
      </c>
    </row>
    <row r="238" s="15" customFormat="1">
      <c r="B238" s="231"/>
      <c r="D238" s="191" t="s">
        <v>160</v>
      </c>
      <c r="E238" s="232" t="s">
        <v>1</v>
      </c>
      <c r="F238" s="233" t="s">
        <v>589</v>
      </c>
      <c r="H238" s="234">
        <v>1.4299999999999999</v>
      </c>
      <c r="I238" s="235"/>
      <c r="L238" s="231"/>
      <c r="M238" s="236"/>
      <c r="N238" s="237"/>
      <c r="O238" s="237"/>
      <c r="P238" s="237"/>
      <c r="Q238" s="237"/>
      <c r="R238" s="237"/>
      <c r="S238" s="237"/>
      <c r="T238" s="238"/>
      <c r="AT238" s="232" t="s">
        <v>160</v>
      </c>
      <c r="AU238" s="232" t="s">
        <v>83</v>
      </c>
      <c r="AV238" s="15" t="s">
        <v>167</v>
      </c>
      <c r="AW238" s="15" t="s">
        <v>30</v>
      </c>
      <c r="AX238" s="15" t="s">
        <v>73</v>
      </c>
      <c r="AY238" s="232" t="s">
        <v>149</v>
      </c>
    </row>
    <row r="239" s="13" customFormat="1">
      <c r="B239" s="202"/>
      <c r="D239" s="191" t="s">
        <v>160</v>
      </c>
      <c r="E239" s="203" t="s">
        <v>1</v>
      </c>
      <c r="F239" s="204" t="s">
        <v>187</v>
      </c>
      <c r="H239" s="205">
        <v>46.403999999999996</v>
      </c>
      <c r="I239" s="206"/>
      <c r="L239" s="202"/>
      <c r="M239" s="207"/>
      <c r="N239" s="208"/>
      <c r="O239" s="208"/>
      <c r="P239" s="208"/>
      <c r="Q239" s="208"/>
      <c r="R239" s="208"/>
      <c r="S239" s="208"/>
      <c r="T239" s="209"/>
      <c r="AT239" s="203" t="s">
        <v>160</v>
      </c>
      <c r="AU239" s="203" t="s">
        <v>83</v>
      </c>
      <c r="AV239" s="13" t="s">
        <v>156</v>
      </c>
      <c r="AW239" s="13" t="s">
        <v>30</v>
      </c>
      <c r="AX239" s="13" t="s">
        <v>73</v>
      </c>
      <c r="AY239" s="203" t="s">
        <v>149</v>
      </c>
    </row>
    <row r="240" s="12" customFormat="1">
      <c r="B240" s="194"/>
      <c r="D240" s="191" t="s">
        <v>160</v>
      </c>
      <c r="E240" s="195" t="s">
        <v>1</v>
      </c>
      <c r="F240" s="196" t="s">
        <v>1430</v>
      </c>
      <c r="H240" s="197">
        <v>46.399999999999999</v>
      </c>
      <c r="I240" s="198"/>
      <c r="L240" s="194"/>
      <c r="M240" s="199"/>
      <c r="N240" s="200"/>
      <c r="O240" s="200"/>
      <c r="P240" s="200"/>
      <c r="Q240" s="200"/>
      <c r="R240" s="200"/>
      <c r="S240" s="200"/>
      <c r="T240" s="201"/>
      <c r="AT240" s="195" t="s">
        <v>160</v>
      </c>
      <c r="AU240" s="195" t="s">
        <v>83</v>
      </c>
      <c r="AV240" s="12" t="s">
        <v>83</v>
      </c>
      <c r="AW240" s="12" t="s">
        <v>30</v>
      </c>
      <c r="AX240" s="12" t="s">
        <v>81</v>
      </c>
      <c r="AY240" s="195" t="s">
        <v>149</v>
      </c>
    </row>
    <row r="241" s="1" customFormat="1" ht="24" customHeight="1">
      <c r="B241" s="177"/>
      <c r="C241" s="178" t="s">
        <v>307</v>
      </c>
      <c r="D241" s="178" t="s">
        <v>151</v>
      </c>
      <c r="E241" s="179" t="s">
        <v>1431</v>
      </c>
      <c r="F241" s="180" t="s">
        <v>1432</v>
      </c>
      <c r="G241" s="181" t="s">
        <v>174</v>
      </c>
      <c r="H241" s="182">
        <v>1.75</v>
      </c>
      <c r="I241" s="183"/>
      <c r="J241" s="184">
        <f>ROUND(I241*H241,2)</f>
        <v>0</v>
      </c>
      <c r="K241" s="180" t="s">
        <v>531</v>
      </c>
      <c r="L241" s="37"/>
      <c r="M241" s="185" t="s">
        <v>1</v>
      </c>
      <c r="N241" s="186" t="s">
        <v>38</v>
      </c>
      <c r="O241" s="73"/>
      <c r="P241" s="187">
        <f>O241*H241</f>
        <v>0</v>
      </c>
      <c r="Q241" s="187">
        <v>0</v>
      </c>
      <c r="R241" s="187">
        <f>Q241*H241</f>
        <v>0</v>
      </c>
      <c r="S241" s="187">
        <v>0</v>
      </c>
      <c r="T241" s="188">
        <f>S241*H241</f>
        <v>0</v>
      </c>
      <c r="AR241" s="189" t="s">
        <v>156</v>
      </c>
      <c r="AT241" s="189" t="s">
        <v>151</v>
      </c>
      <c r="AU241" s="189" t="s">
        <v>83</v>
      </c>
      <c r="AY241" s="18" t="s">
        <v>149</v>
      </c>
      <c r="BE241" s="190">
        <f>IF(N241="základní",J241,0)</f>
        <v>0</v>
      </c>
      <c r="BF241" s="190">
        <f>IF(N241="snížená",J241,0)</f>
        <v>0</v>
      </c>
      <c r="BG241" s="190">
        <f>IF(N241="zákl. přenesená",J241,0)</f>
        <v>0</v>
      </c>
      <c r="BH241" s="190">
        <f>IF(N241="sníž. přenesená",J241,0)</f>
        <v>0</v>
      </c>
      <c r="BI241" s="190">
        <f>IF(N241="nulová",J241,0)</f>
        <v>0</v>
      </c>
      <c r="BJ241" s="18" t="s">
        <v>81</v>
      </c>
      <c r="BK241" s="190">
        <f>ROUND(I241*H241,2)</f>
        <v>0</v>
      </c>
      <c r="BL241" s="18" t="s">
        <v>156</v>
      </c>
      <c r="BM241" s="189" t="s">
        <v>1433</v>
      </c>
    </row>
    <row r="242" s="12" customFormat="1">
      <c r="B242" s="194"/>
      <c r="D242" s="191" t="s">
        <v>160</v>
      </c>
      <c r="E242" s="195" t="s">
        <v>1</v>
      </c>
      <c r="F242" s="196" t="s">
        <v>1434</v>
      </c>
      <c r="H242" s="197">
        <v>1.75</v>
      </c>
      <c r="I242" s="198"/>
      <c r="L242" s="194"/>
      <c r="M242" s="199"/>
      <c r="N242" s="200"/>
      <c r="O242" s="200"/>
      <c r="P242" s="200"/>
      <c r="Q242" s="200"/>
      <c r="R242" s="200"/>
      <c r="S242" s="200"/>
      <c r="T242" s="201"/>
      <c r="AT242" s="195" t="s">
        <v>160</v>
      </c>
      <c r="AU242" s="195" t="s">
        <v>83</v>
      </c>
      <c r="AV242" s="12" t="s">
        <v>83</v>
      </c>
      <c r="AW242" s="12" t="s">
        <v>30</v>
      </c>
      <c r="AX242" s="12" t="s">
        <v>81</v>
      </c>
      <c r="AY242" s="195" t="s">
        <v>149</v>
      </c>
    </row>
    <row r="243" s="1" customFormat="1" ht="24" customHeight="1">
      <c r="B243" s="177"/>
      <c r="C243" s="178" t="s">
        <v>312</v>
      </c>
      <c r="D243" s="178" t="s">
        <v>151</v>
      </c>
      <c r="E243" s="179" t="s">
        <v>1435</v>
      </c>
      <c r="F243" s="180" t="s">
        <v>1436</v>
      </c>
      <c r="G243" s="181" t="s">
        <v>154</v>
      </c>
      <c r="H243" s="182">
        <v>14</v>
      </c>
      <c r="I243" s="183"/>
      <c r="J243" s="184">
        <f>ROUND(I243*H243,2)</f>
        <v>0</v>
      </c>
      <c r="K243" s="180" t="s">
        <v>531</v>
      </c>
      <c r="L243" s="37"/>
      <c r="M243" s="185" t="s">
        <v>1</v>
      </c>
      <c r="N243" s="186" t="s">
        <v>38</v>
      </c>
      <c r="O243" s="73"/>
      <c r="P243" s="187">
        <f>O243*H243</f>
        <v>0</v>
      </c>
      <c r="Q243" s="187">
        <v>0.0063899999999999998</v>
      </c>
      <c r="R243" s="187">
        <f>Q243*H243</f>
        <v>0.089459999999999998</v>
      </c>
      <c r="S243" s="187">
        <v>0</v>
      </c>
      <c r="T243" s="188">
        <f>S243*H243</f>
        <v>0</v>
      </c>
      <c r="AR243" s="189" t="s">
        <v>156</v>
      </c>
      <c r="AT243" s="189" t="s">
        <v>151</v>
      </c>
      <c r="AU243" s="189" t="s">
        <v>83</v>
      </c>
      <c r="AY243" s="18" t="s">
        <v>149</v>
      </c>
      <c r="BE243" s="190">
        <f>IF(N243="základní",J243,0)</f>
        <v>0</v>
      </c>
      <c r="BF243" s="190">
        <f>IF(N243="snížená",J243,0)</f>
        <v>0</v>
      </c>
      <c r="BG243" s="190">
        <f>IF(N243="zákl. přenesená",J243,0)</f>
        <v>0</v>
      </c>
      <c r="BH243" s="190">
        <f>IF(N243="sníž. přenesená",J243,0)</f>
        <v>0</v>
      </c>
      <c r="BI243" s="190">
        <f>IF(N243="nulová",J243,0)</f>
        <v>0</v>
      </c>
      <c r="BJ243" s="18" t="s">
        <v>81</v>
      </c>
      <c r="BK243" s="190">
        <f>ROUND(I243*H243,2)</f>
        <v>0</v>
      </c>
      <c r="BL243" s="18" t="s">
        <v>156</v>
      </c>
      <c r="BM243" s="189" t="s">
        <v>1437</v>
      </c>
    </row>
    <row r="244" s="12" customFormat="1">
      <c r="B244" s="194"/>
      <c r="D244" s="191" t="s">
        <v>160</v>
      </c>
      <c r="E244" s="195" t="s">
        <v>1</v>
      </c>
      <c r="F244" s="196" t="s">
        <v>1438</v>
      </c>
      <c r="H244" s="197">
        <v>14</v>
      </c>
      <c r="I244" s="198"/>
      <c r="L244" s="194"/>
      <c r="M244" s="199"/>
      <c r="N244" s="200"/>
      <c r="O244" s="200"/>
      <c r="P244" s="200"/>
      <c r="Q244" s="200"/>
      <c r="R244" s="200"/>
      <c r="S244" s="200"/>
      <c r="T244" s="201"/>
      <c r="AT244" s="195" t="s">
        <v>160</v>
      </c>
      <c r="AU244" s="195" t="s">
        <v>83</v>
      </c>
      <c r="AV244" s="12" t="s">
        <v>83</v>
      </c>
      <c r="AW244" s="12" t="s">
        <v>30</v>
      </c>
      <c r="AX244" s="12" t="s">
        <v>81</v>
      </c>
      <c r="AY244" s="195" t="s">
        <v>149</v>
      </c>
    </row>
    <row r="245" s="11" customFormat="1" ht="22.8" customHeight="1">
      <c r="B245" s="164"/>
      <c r="D245" s="165" t="s">
        <v>72</v>
      </c>
      <c r="E245" s="175" t="s">
        <v>178</v>
      </c>
      <c r="F245" s="175" t="s">
        <v>292</v>
      </c>
      <c r="I245" s="167"/>
      <c r="J245" s="176">
        <f>BK245</f>
        <v>0</v>
      </c>
      <c r="L245" s="164"/>
      <c r="M245" s="169"/>
      <c r="N245" s="170"/>
      <c r="O245" s="170"/>
      <c r="P245" s="171">
        <f>SUM(P246:P261)</f>
        <v>0</v>
      </c>
      <c r="Q245" s="170"/>
      <c r="R245" s="171">
        <f>SUM(R246:R261)</f>
        <v>0</v>
      </c>
      <c r="S245" s="170"/>
      <c r="T245" s="172">
        <f>SUM(T246:T261)</f>
        <v>0</v>
      </c>
      <c r="AR245" s="165" t="s">
        <v>81</v>
      </c>
      <c r="AT245" s="173" t="s">
        <v>72</v>
      </c>
      <c r="AU245" s="173" t="s">
        <v>81</v>
      </c>
      <c r="AY245" s="165" t="s">
        <v>149</v>
      </c>
      <c r="BK245" s="174">
        <f>SUM(BK246:BK261)</f>
        <v>0</v>
      </c>
    </row>
    <row r="246" s="1" customFormat="1" ht="24" customHeight="1">
      <c r="B246" s="177"/>
      <c r="C246" s="178" t="s">
        <v>316</v>
      </c>
      <c r="D246" s="178" t="s">
        <v>151</v>
      </c>
      <c r="E246" s="179" t="s">
        <v>294</v>
      </c>
      <c r="F246" s="180" t="s">
        <v>295</v>
      </c>
      <c r="G246" s="181" t="s">
        <v>154</v>
      </c>
      <c r="H246" s="182">
        <v>120</v>
      </c>
      <c r="I246" s="183"/>
      <c r="J246" s="184">
        <f>ROUND(I246*H246,2)</f>
        <v>0</v>
      </c>
      <c r="K246" s="180" t="s">
        <v>531</v>
      </c>
      <c r="L246" s="37"/>
      <c r="M246" s="185" t="s">
        <v>1</v>
      </c>
      <c r="N246" s="186" t="s">
        <v>38</v>
      </c>
      <c r="O246" s="73"/>
      <c r="P246" s="187">
        <f>O246*H246</f>
        <v>0</v>
      </c>
      <c r="Q246" s="187">
        <v>0</v>
      </c>
      <c r="R246" s="187">
        <f>Q246*H246</f>
        <v>0</v>
      </c>
      <c r="S246" s="187">
        <v>0</v>
      </c>
      <c r="T246" s="188">
        <f>S246*H246</f>
        <v>0</v>
      </c>
      <c r="AR246" s="189" t="s">
        <v>156</v>
      </c>
      <c r="AT246" s="189" t="s">
        <v>151</v>
      </c>
      <c r="AU246" s="189" t="s">
        <v>83</v>
      </c>
      <c r="AY246" s="18" t="s">
        <v>149</v>
      </c>
      <c r="BE246" s="190">
        <f>IF(N246="základní",J246,0)</f>
        <v>0</v>
      </c>
      <c r="BF246" s="190">
        <f>IF(N246="snížená",J246,0)</f>
        <v>0</v>
      </c>
      <c r="BG246" s="190">
        <f>IF(N246="zákl. přenesená",J246,0)</f>
        <v>0</v>
      </c>
      <c r="BH246" s="190">
        <f>IF(N246="sníž. přenesená",J246,0)</f>
        <v>0</v>
      </c>
      <c r="BI246" s="190">
        <f>IF(N246="nulová",J246,0)</f>
        <v>0</v>
      </c>
      <c r="BJ246" s="18" t="s">
        <v>81</v>
      </c>
      <c r="BK246" s="190">
        <f>ROUND(I246*H246,2)</f>
        <v>0</v>
      </c>
      <c r="BL246" s="18" t="s">
        <v>156</v>
      </c>
      <c r="BM246" s="189" t="s">
        <v>1439</v>
      </c>
    </row>
    <row r="247" s="12" customFormat="1">
      <c r="B247" s="194"/>
      <c r="D247" s="191" t="s">
        <v>160</v>
      </c>
      <c r="E247" s="195" t="s">
        <v>1</v>
      </c>
      <c r="F247" s="196" t="s">
        <v>708</v>
      </c>
      <c r="H247" s="197">
        <v>120</v>
      </c>
      <c r="I247" s="198"/>
      <c r="L247" s="194"/>
      <c r="M247" s="199"/>
      <c r="N247" s="200"/>
      <c r="O247" s="200"/>
      <c r="P247" s="200"/>
      <c r="Q247" s="200"/>
      <c r="R247" s="200"/>
      <c r="S247" s="200"/>
      <c r="T247" s="201"/>
      <c r="AT247" s="195" t="s">
        <v>160</v>
      </c>
      <c r="AU247" s="195" t="s">
        <v>83</v>
      </c>
      <c r="AV247" s="12" t="s">
        <v>83</v>
      </c>
      <c r="AW247" s="12" t="s">
        <v>30</v>
      </c>
      <c r="AX247" s="12" t="s">
        <v>81</v>
      </c>
      <c r="AY247" s="195" t="s">
        <v>149</v>
      </c>
    </row>
    <row r="248" s="1" customFormat="1" ht="36" customHeight="1">
      <c r="B248" s="177"/>
      <c r="C248" s="178" t="s">
        <v>320</v>
      </c>
      <c r="D248" s="178" t="s">
        <v>151</v>
      </c>
      <c r="E248" s="179" t="s">
        <v>298</v>
      </c>
      <c r="F248" s="180" t="s">
        <v>299</v>
      </c>
      <c r="G248" s="181" t="s">
        <v>154</v>
      </c>
      <c r="H248" s="182">
        <v>120</v>
      </c>
      <c r="I248" s="183"/>
      <c r="J248" s="184">
        <f>ROUND(I248*H248,2)</f>
        <v>0</v>
      </c>
      <c r="K248" s="180" t="s">
        <v>531</v>
      </c>
      <c r="L248" s="37"/>
      <c r="M248" s="185" t="s">
        <v>1</v>
      </c>
      <c r="N248" s="186" t="s">
        <v>38</v>
      </c>
      <c r="O248" s="73"/>
      <c r="P248" s="187">
        <f>O248*H248</f>
        <v>0</v>
      </c>
      <c r="Q248" s="187">
        <v>0</v>
      </c>
      <c r="R248" s="187">
        <f>Q248*H248</f>
        <v>0</v>
      </c>
      <c r="S248" s="187">
        <v>0</v>
      </c>
      <c r="T248" s="188">
        <f>S248*H248</f>
        <v>0</v>
      </c>
      <c r="AR248" s="189" t="s">
        <v>156</v>
      </c>
      <c r="AT248" s="189" t="s">
        <v>151</v>
      </c>
      <c r="AU248" s="189" t="s">
        <v>83</v>
      </c>
      <c r="AY248" s="18" t="s">
        <v>149</v>
      </c>
      <c r="BE248" s="190">
        <f>IF(N248="základní",J248,0)</f>
        <v>0</v>
      </c>
      <c r="BF248" s="190">
        <f>IF(N248="snížená",J248,0)</f>
        <v>0</v>
      </c>
      <c r="BG248" s="190">
        <f>IF(N248="zákl. přenesená",J248,0)</f>
        <v>0</v>
      </c>
      <c r="BH248" s="190">
        <f>IF(N248="sníž. přenesená",J248,0)</f>
        <v>0</v>
      </c>
      <c r="BI248" s="190">
        <f>IF(N248="nulová",J248,0)</f>
        <v>0</v>
      </c>
      <c r="BJ248" s="18" t="s">
        <v>81</v>
      </c>
      <c r="BK248" s="190">
        <f>ROUND(I248*H248,2)</f>
        <v>0</v>
      </c>
      <c r="BL248" s="18" t="s">
        <v>156</v>
      </c>
      <c r="BM248" s="189" t="s">
        <v>1440</v>
      </c>
    </row>
    <row r="249" s="12" customFormat="1">
      <c r="B249" s="194"/>
      <c r="D249" s="191" t="s">
        <v>160</v>
      </c>
      <c r="E249" s="195" t="s">
        <v>1</v>
      </c>
      <c r="F249" s="196" t="s">
        <v>710</v>
      </c>
      <c r="H249" s="197">
        <v>120</v>
      </c>
      <c r="I249" s="198"/>
      <c r="L249" s="194"/>
      <c r="M249" s="199"/>
      <c r="N249" s="200"/>
      <c r="O249" s="200"/>
      <c r="P249" s="200"/>
      <c r="Q249" s="200"/>
      <c r="R249" s="200"/>
      <c r="S249" s="200"/>
      <c r="T249" s="201"/>
      <c r="AT249" s="195" t="s">
        <v>160</v>
      </c>
      <c r="AU249" s="195" t="s">
        <v>83</v>
      </c>
      <c r="AV249" s="12" t="s">
        <v>83</v>
      </c>
      <c r="AW249" s="12" t="s">
        <v>30</v>
      </c>
      <c r="AX249" s="12" t="s">
        <v>81</v>
      </c>
      <c r="AY249" s="195" t="s">
        <v>149</v>
      </c>
    </row>
    <row r="250" s="1" customFormat="1" ht="36" customHeight="1">
      <c r="B250" s="177"/>
      <c r="C250" s="178" t="s">
        <v>325</v>
      </c>
      <c r="D250" s="178" t="s">
        <v>151</v>
      </c>
      <c r="E250" s="179" t="s">
        <v>711</v>
      </c>
      <c r="F250" s="180" t="s">
        <v>712</v>
      </c>
      <c r="G250" s="181" t="s">
        <v>154</v>
      </c>
      <c r="H250" s="182">
        <v>120</v>
      </c>
      <c r="I250" s="183"/>
      <c r="J250" s="184">
        <f>ROUND(I250*H250,2)</f>
        <v>0</v>
      </c>
      <c r="K250" s="180" t="s">
        <v>531</v>
      </c>
      <c r="L250" s="37"/>
      <c r="M250" s="185" t="s">
        <v>1</v>
      </c>
      <c r="N250" s="186" t="s">
        <v>38</v>
      </c>
      <c r="O250" s="73"/>
      <c r="P250" s="187">
        <f>O250*H250</f>
        <v>0</v>
      </c>
      <c r="Q250" s="187">
        <v>0</v>
      </c>
      <c r="R250" s="187">
        <f>Q250*H250</f>
        <v>0</v>
      </c>
      <c r="S250" s="187">
        <v>0</v>
      </c>
      <c r="T250" s="188">
        <f>S250*H250</f>
        <v>0</v>
      </c>
      <c r="AR250" s="189" t="s">
        <v>156</v>
      </c>
      <c r="AT250" s="189" t="s">
        <v>151</v>
      </c>
      <c r="AU250" s="189" t="s">
        <v>83</v>
      </c>
      <c r="AY250" s="18" t="s">
        <v>149</v>
      </c>
      <c r="BE250" s="190">
        <f>IF(N250="základní",J250,0)</f>
        <v>0</v>
      </c>
      <c r="BF250" s="190">
        <f>IF(N250="snížená",J250,0)</f>
        <v>0</v>
      </c>
      <c r="BG250" s="190">
        <f>IF(N250="zákl. přenesená",J250,0)</f>
        <v>0</v>
      </c>
      <c r="BH250" s="190">
        <f>IF(N250="sníž. přenesená",J250,0)</f>
        <v>0</v>
      </c>
      <c r="BI250" s="190">
        <f>IF(N250="nulová",J250,0)</f>
        <v>0</v>
      </c>
      <c r="BJ250" s="18" t="s">
        <v>81</v>
      </c>
      <c r="BK250" s="190">
        <f>ROUND(I250*H250,2)</f>
        <v>0</v>
      </c>
      <c r="BL250" s="18" t="s">
        <v>156</v>
      </c>
      <c r="BM250" s="189" t="s">
        <v>1441</v>
      </c>
    </row>
    <row r="251" s="12" customFormat="1">
      <c r="B251" s="194"/>
      <c r="D251" s="191" t="s">
        <v>160</v>
      </c>
      <c r="E251" s="195" t="s">
        <v>1</v>
      </c>
      <c r="F251" s="196" t="s">
        <v>710</v>
      </c>
      <c r="H251" s="197">
        <v>120</v>
      </c>
      <c r="I251" s="198"/>
      <c r="L251" s="194"/>
      <c r="M251" s="199"/>
      <c r="N251" s="200"/>
      <c r="O251" s="200"/>
      <c r="P251" s="200"/>
      <c r="Q251" s="200"/>
      <c r="R251" s="200"/>
      <c r="S251" s="200"/>
      <c r="T251" s="201"/>
      <c r="AT251" s="195" t="s">
        <v>160</v>
      </c>
      <c r="AU251" s="195" t="s">
        <v>83</v>
      </c>
      <c r="AV251" s="12" t="s">
        <v>83</v>
      </c>
      <c r="AW251" s="12" t="s">
        <v>30</v>
      </c>
      <c r="AX251" s="12" t="s">
        <v>81</v>
      </c>
      <c r="AY251" s="195" t="s">
        <v>149</v>
      </c>
    </row>
    <row r="252" s="1" customFormat="1" ht="24" customHeight="1">
      <c r="B252" s="177"/>
      <c r="C252" s="178" t="s">
        <v>331</v>
      </c>
      <c r="D252" s="178" t="s">
        <v>151</v>
      </c>
      <c r="E252" s="179" t="s">
        <v>714</v>
      </c>
      <c r="F252" s="180" t="s">
        <v>715</v>
      </c>
      <c r="G252" s="181" t="s">
        <v>154</v>
      </c>
      <c r="H252" s="182">
        <v>120</v>
      </c>
      <c r="I252" s="183"/>
      <c r="J252" s="184">
        <f>ROUND(I252*H252,2)</f>
        <v>0</v>
      </c>
      <c r="K252" s="180" t="s">
        <v>1</v>
      </c>
      <c r="L252" s="37"/>
      <c r="M252" s="185" t="s">
        <v>1</v>
      </c>
      <c r="N252" s="186" t="s">
        <v>38</v>
      </c>
      <c r="O252" s="73"/>
      <c r="P252" s="187">
        <f>O252*H252</f>
        <v>0</v>
      </c>
      <c r="Q252" s="187">
        <v>0</v>
      </c>
      <c r="R252" s="187">
        <f>Q252*H252</f>
        <v>0</v>
      </c>
      <c r="S252" s="187">
        <v>0</v>
      </c>
      <c r="T252" s="188">
        <f>S252*H252</f>
        <v>0</v>
      </c>
      <c r="AR252" s="189" t="s">
        <v>156</v>
      </c>
      <c r="AT252" s="189" t="s">
        <v>151</v>
      </c>
      <c r="AU252" s="189" t="s">
        <v>83</v>
      </c>
      <c r="AY252" s="18" t="s">
        <v>149</v>
      </c>
      <c r="BE252" s="190">
        <f>IF(N252="základní",J252,0)</f>
        <v>0</v>
      </c>
      <c r="BF252" s="190">
        <f>IF(N252="snížená",J252,0)</f>
        <v>0</v>
      </c>
      <c r="BG252" s="190">
        <f>IF(N252="zákl. přenesená",J252,0)</f>
        <v>0</v>
      </c>
      <c r="BH252" s="190">
        <f>IF(N252="sníž. přenesená",J252,0)</f>
        <v>0</v>
      </c>
      <c r="BI252" s="190">
        <f>IF(N252="nulová",J252,0)</f>
        <v>0</v>
      </c>
      <c r="BJ252" s="18" t="s">
        <v>81</v>
      </c>
      <c r="BK252" s="190">
        <f>ROUND(I252*H252,2)</f>
        <v>0</v>
      </c>
      <c r="BL252" s="18" t="s">
        <v>156</v>
      </c>
      <c r="BM252" s="189" t="s">
        <v>1442</v>
      </c>
    </row>
    <row r="253" s="12" customFormat="1">
      <c r="B253" s="194"/>
      <c r="D253" s="191" t="s">
        <v>160</v>
      </c>
      <c r="E253" s="195" t="s">
        <v>1</v>
      </c>
      <c r="F253" s="196" t="s">
        <v>710</v>
      </c>
      <c r="H253" s="197">
        <v>120</v>
      </c>
      <c r="I253" s="198"/>
      <c r="L253" s="194"/>
      <c r="M253" s="199"/>
      <c r="N253" s="200"/>
      <c r="O253" s="200"/>
      <c r="P253" s="200"/>
      <c r="Q253" s="200"/>
      <c r="R253" s="200"/>
      <c r="S253" s="200"/>
      <c r="T253" s="201"/>
      <c r="AT253" s="195" t="s">
        <v>160</v>
      </c>
      <c r="AU253" s="195" t="s">
        <v>83</v>
      </c>
      <c r="AV253" s="12" t="s">
        <v>83</v>
      </c>
      <c r="AW253" s="12" t="s">
        <v>30</v>
      </c>
      <c r="AX253" s="12" t="s">
        <v>81</v>
      </c>
      <c r="AY253" s="195" t="s">
        <v>149</v>
      </c>
    </row>
    <row r="254" s="1" customFormat="1" ht="24" customHeight="1">
      <c r="B254" s="177"/>
      <c r="C254" s="178" t="s">
        <v>341</v>
      </c>
      <c r="D254" s="178" t="s">
        <v>151</v>
      </c>
      <c r="E254" s="179" t="s">
        <v>308</v>
      </c>
      <c r="F254" s="180" t="s">
        <v>309</v>
      </c>
      <c r="G254" s="181" t="s">
        <v>154</v>
      </c>
      <c r="H254" s="182">
        <v>120</v>
      </c>
      <c r="I254" s="183"/>
      <c r="J254" s="184">
        <f>ROUND(I254*H254,2)</f>
        <v>0</v>
      </c>
      <c r="K254" s="180" t="s">
        <v>531</v>
      </c>
      <c r="L254" s="37"/>
      <c r="M254" s="185" t="s">
        <v>1</v>
      </c>
      <c r="N254" s="186" t="s">
        <v>38</v>
      </c>
      <c r="O254" s="73"/>
      <c r="P254" s="187">
        <f>O254*H254</f>
        <v>0</v>
      </c>
      <c r="Q254" s="187">
        <v>0</v>
      </c>
      <c r="R254" s="187">
        <f>Q254*H254</f>
        <v>0</v>
      </c>
      <c r="S254" s="187">
        <v>0</v>
      </c>
      <c r="T254" s="188">
        <f>S254*H254</f>
        <v>0</v>
      </c>
      <c r="AR254" s="189" t="s">
        <v>156</v>
      </c>
      <c r="AT254" s="189" t="s">
        <v>151</v>
      </c>
      <c r="AU254" s="189" t="s">
        <v>83</v>
      </c>
      <c r="AY254" s="18" t="s">
        <v>149</v>
      </c>
      <c r="BE254" s="190">
        <f>IF(N254="základní",J254,0)</f>
        <v>0</v>
      </c>
      <c r="BF254" s="190">
        <f>IF(N254="snížená",J254,0)</f>
        <v>0</v>
      </c>
      <c r="BG254" s="190">
        <f>IF(N254="zákl. přenesená",J254,0)</f>
        <v>0</v>
      </c>
      <c r="BH254" s="190">
        <f>IF(N254="sníž. přenesená",J254,0)</f>
        <v>0</v>
      </c>
      <c r="BI254" s="190">
        <f>IF(N254="nulová",J254,0)</f>
        <v>0</v>
      </c>
      <c r="BJ254" s="18" t="s">
        <v>81</v>
      </c>
      <c r="BK254" s="190">
        <f>ROUND(I254*H254,2)</f>
        <v>0</v>
      </c>
      <c r="BL254" s="18" t="s">
        <v>156</v>
      </c>
      <c r="BM254" s="189" t="s">
        <v>1443</v>
      </c>
    </row>
    <row r="255" s="12" customFormat="1">
      <c r="B255" s="194"/>
      <c r="D255" s="191" t="s">
        <v>160</v>
      </c>
      <c r="E255" s="195" t="s">
        <v>1</v>
      </c>
      <c r="F255" s="196" t="s">
        <v>710</v>
      </c>
      <c r="H255" s="197">
        <v>120</v>
      </c>
      <c r="I255" s="198"/>
      <c r="L255" s="194"/>
      <c r="M255" s="199"/>
      <c r="N255" s="200"/>
      <c r="O255" s="200"/>
      <c r="P255" s="200"/>
      <c r="Q255" s="200"/>
      <c r="R255" s="200"/>
      <c r="S255" s="200"/>
      <c r="T255" s="201"/>
      <c r="AT255" s="195" t="s">
        <v>160</v>
      </c>
      <c r="AU255" s="195" t="s">
        <v>83</v>
      </c>
      <c r="AV255" s="12" t="s">
        <v>83</v>
      </c>
      <c r="AW255" s="12" t="s">
        <v>30</v>
      </c>
      <c r="AX255" s="12" t="s">
        <v>81</v>
      </c>
      <c r="AY255" s="195" t="s">
        <v>149</v>
      </c>
    </row>
    <row r="256" s="1" customFormat="1" ht="24" customHeight="1">
      <c r="B256" s="177"/>
      <c r="C256" s="178" t="s">
        <v>346</v>
      </c>
      <c r="D256" s="178" t="s">
        <v>151</v>
      </c>
      <c r="E256" s="179" t="s">
        <v>313</v>
      </c>
      <c r="F256" s="180" t="s">
        <v>314</v>
      </c>
      <c r="G256" s="181" t="s">
        <v>154</v>
      </c>
      <c r="H256" s="182">
        <v>120</v>
      </c>
      <c r="I256" s="183"/>
      <c r="J256" s="184">
        <f>ROUND(I256*H256,2)</f>
        <v>0</v>
      </c>
      <c r="K256" s="180" t="s">
        <v>531</v>
      </c>
      <c r="L256" s="37"/>
      <c r="M256" s="185" t="s">
        <v>1</v>
      </c>
      <c r="N256" s="186" t="s">
        <v>38</v>
      </c>
      <c r="O256" s="73"/>
      <c r="P256" s="187">
        <f>O256*H256</f>
        <v>0</v>
      </c>
      <c r="Q256" s="187">
        <v>0</v>
      </c>
      <c r="R256" s="187">
        <f>Q256*H256</f>
        <v>0</v>
      </c>
      <c r="S256" s="187">
        <v>0</v>
      </c>
      <c r="T256" s="188">
        <f>S256*H256</f>
        <v>0</v>
      </c>
      <c r="AR256" s="189" t="s">
        <v>156</v>
      </c>
      <c r="AT256" s="189" t="s">
        <v>151</v>
      </c>
      <c r="AU256" s="189" t="s">
        <v>83</v>
      </c>
      <c r="AY256" s="18" t="s">
        <v>149</v>
      </c>
      <c r="BE256" s="190">
        <f>IF(N256="základní",J256,0)</f>
        <v>0</v>
      </c>
      <c r="BF256" s="190">
        <f>IF(N256="snížená",J256,0)</f>
        <v>0</v>
      </c>
      <c r="BG256" s="190">
        <f>IF(N256="zákl. přenesená",J256,0)</f>
        <v>0</v>
      </c>
      <c r="BH256" s="190">
        <f>IF(N256="sníž. přenesená",J256,0)</f>
        <v>0</v>
      </c>
      <c r="BI256" s="190">
        <f>IF(N256="nulová",J256,0)</f>
        <v>0</v>
      </c>
      <c r="BJ256" s="18" t="s">
        <v>81</v>
      </c>
      <c r="BK256" s="190">
        <f>ROUND(I256*H256,2)</f>
        <v>0</v>
      </c>
      <c r="BL256" s="18" t="s">
        <v>156</v>
      </c>
      <c r="BM256" s="189" t="s">
        <v>1444</v>
      </c>
    </row>
    <row r="257" s="12" customFormat="1">
      <c r="B257" s="194"/>
      <c r="D257" s="191" t="s">
        <v>160</v>
      </c>
      <c r="E257" s="195" t="s">
        <v>1</v>
      </c>
      <c r="F257" s="196" t="s">
        <v>710</v>
      </c>
      <c r="H257" s="197">
        <v>120</v>
      </c>
      <c r="I257" s="198"/>
      <c r="L257" s="194"/>
      <c r="M257" s="199"/>
      <c r="N257" s="200"/>
      <c r="O257" s="200"/>
      <c r="P257" s="200"/>
      <c r="Q257" s="200"/>
      <c r="R257" s="200"/>
      <c r="S257" s="200"/>
      <c r="T257" s="201"/>
      <c r="AT257" s="195" t="s">
        <v>160</v>
      </c>
      <c r="AU257" s="195" t="s">
        <v>83</v>
      </c>
      <c r="AV257" s="12" t="s">
        <v>83</v>
      </c>
      <c r="AW257" s="12" t="s">
        <v>30</v>
      </c>
      <c r="AX257" s="12" t="s">
        <v>81</v>
      </c>
      <c r="AY257" s="195" t="s">
        <v>149</v>
      </c>
    </row>
    <row r="258" s="1" customFormat="1" ht="36" customHeight="1">
      <c r="B258" s="177"/>
      <c r="C258" s="178" t="s">
        <v>351</v>
      </c>
      <c r="D258" s="178" t="s">
        <v>151</v>
      </c>
      <c r="E258" s="179" t="s">
        <v>719</v>
      </c>
      <c r="F258" s="180" t="s">
        <v>720</v>
      </c>
      <c r="G258" s="181" t="s">
        <v>154</v>
      </c>
      <c r="H258" s="182">
        <v>120</v>
      </c>
      <c r="I258" s="183"/>
      <c r="J258" s="184">
        <f>ROUND(I258*H258,2)</f>
        <v>0</v>
      </c>
      <c r="K258" s="180" t="s">
        <v>531</v>
      </c>
      <c r="L258" s="37"/>
      <c r="M258" s="185" t="s">
        <v>1</v>
      </c>
      <c r="N258" s="186" t="s">
        <v>38</v>
      </c>
      <c r="O258" s="73"/>
      <c r="P258" s="187">
        <f>O258*H258</f>
        <v>0</v>
      </c>
      <c r="Q258" s="187">
        <v>0</v>
      </c>
      <c r="R258" s="187">
        <f>Q258*H258</f>
        <v>0</v>
      </c>
      <c r="S258" s="187">
        <v>0</v>
      </c>
      <c r="T258" s="188">
        <f>S258*H258</f>
        <v>0</v>
      </c>
      <c r="AR258" s="189" t="s">
        <v>156</v>
      </c>
      <c r="AT258" s="189" t="s">
        <v>151</v>
      </c>
      <c r="AU258" s="189" t="s">
        <v>83</v>
      </c>
      <c r="AY258" s="18" t="s">
        <v>149</v>
      </c>
      <c r="BE258" s="190">
        <f>IF(N258="základní",J258,0)</f>
        <v>0</v>
      </c>
      <c r="BF258" s="190">
        <f>IF(N258="snížená",J258,0)</f>
        <v>0</v>
      </c>
      <c r="BG258" s="190">
        <f>IF(N258="zákl. přenesená",J258,0)</f>
        <v>0</v>
      </c>
      <c r="BH258" s="190">
        <f>IF(N258="sníž. přenesená",J258,0)</f>
        <v>0</v>
      </c>
      <c r="BI258" s="190">
        <f>IF(N258="nulová",J258,0)</f>
        <v>0</v>
      </c>
      <c r="BJ258" s="18" t="s">
        <v>81</v>
      </c>
      <c r="BK258" s="190">
        <f>ROUND(I258*H258,2)</f>
        <v>0</v>
      </c>
      <c r="BL258" s="18" t="s">
        <v>156</v>
      </c>
      <c r="BM258" s="189" t="s">
        <v>1445</v>
      </c>
    </row>
    <row r="259" s="12" customFormat="1">
      <c r="B259" s="194"/>
      <c r="D259" s="191" t="s">
        <v>160</v>
      </c>
      <c r="E259" s="195" t="s">
        <v>1</v>
      </c>
      <c r="F259" s="196" t="s">
        <v>710</v>
      </c>
      <c r="H259" s="197">
        <v>120</v>
      </c>
      <c r="I259" s="198"/>
      <c r="L259" s="194"/>
      <c r="M259" s="199"/>
      <c r="N259" s="200"/>
      <c r="O259" s="200"/>
      <c r="P259" s="200"/>
      <c r="Q259" s="200"/>
      <c r="R259" s="200"/>
      <c r="S259" s="200"/>
      <c r="T259" s="201"/>
      <c r="AT259" s="195" t="s">
        <v>160</v>
      </c>
      <c r="AU259" s="195" t="s">
        <v>83</v>
      </c>
      <c r="AV259" s="12" t="s">
        <v>83</v>
      </c>
      <c r="AW259" s="12" t="s">
        <v>30</v>
      </c>
      <c r="AX259" s="12" t="s">
        <v>81</v>
      </c>
      <c r="AY259" s="195" t="s">
        <v>149</v>
      </c>
    </row>
    <row r="260" s="1" customFormat="1" ht="36" customHeight="1">
      <c r="B260" s="177"/>
      <c r="C260" s="178" t="s">
        <v>355</v>
      </c>
      <c r="D260" s="178" t="s">
        <v>151</v>
      </c>
      <c r="E260" s="179" t="s">
        <v>722</v>
      </c>
      <c r="F260" s="180" t="s">
        <v>723</v>
      </c>
      <c r="G260" s="181" t="s">
        <v>154</v>
      </c>
      <c r="H260" s="182">
        <v>120</v>
      </c>
      <c r="I260" s="183"/>
      <c r="J260" s="184">
        <f>ROUND(I260*H260,2)</f>
        <v>0</v>
      </c>
      <c r="K260" s="180" t="s">
        <v>531</v>
      </c>
      <c r="L260" s="37"/>
      <c r="M260" s="185" t="s">
        <v>1</v>
      </c>
      <c r="N260" s="186" t="s">
        <v>38</v>
      </c>
      <c r="O260" s="73"/>
      <c r="P260" s="187">
        <f>O260*H260</f>
        <v>0</v>
      </c>
      <c r="Q260" s="187">
        <v>0</v>
      </c>
      <c r="R260" s="187">
        <f>Q260*H260</f>
        <v>0</v>
      </c>
      <c r="S260" s="187">
        <v>0</v>
      </c>
      <c r="T260" s="188">
        <f>S260*H260</f>
        <v>0</v>
      </c>
      <c r="AR260" s="189" t="s">
        <v>156</v>
      </c>
      <c r="AT260" s="189" t="s">
        <v>151</v>
      </c>
      <c r="AU260" s="189" t="s">
        <v>83</v>
      </c>
      <c r="AY260" s="18" t="s">
        <v>149</v>
      </c>
      <c r="BE260" s="190">
        <f>IF(N260="základní",J260,0)</f>
        <v>0</v>
      </c>
      <c r="BF260" s="190">
        <f>IF(N260="snížená",J260,0)</f>
        <v>0</v>
      </c>
      <c r="BG260" s="190">
        <f>IF(N260="zákl. přenesená",J260,0)</f>
        <v>0</v>
      </c>
      <c r="BH260" s="190">
        <f>IF(N260="sníž. přenesená",J260,0)</f>
        <v>0</v>
      </c>
      <c r="BI260" s="190">
        <f>IF(N260="nulová",J260,0)</f>
        <v>0</v>
      </c>
      <c r="BJ260" s="18" t="s">
        <v>81</v>
      </c>
      <c r="BK260" s="190">
        <f>ROUND(I260*H260,2)</f>
        <v>0</v>
      </c>
      <c r="BL260" s="18" t="s">
        <v>156</v>
      </c>
      <c r="BM260" s="189" t="s">
        <v>1446</v>
      </c>
    </row>
    <row r="261" s="12" customFormat="1">
      <c r="B261" s="194"/>
      <c r="D261" s="191" t="s">
        <v>160</v>
      </c>
      <c r="E261" s="195" t="s">
        <v>1</v>
      </c>
      <c r="F261" s="196" t="s">
        <v>710</v>
      </c>
      <c r="H261" s="197">
        <v>120</v>
      </c>
      <c r="I261" s="198"/>
      <c r="L261" s="194"/>
      <c r="M261" s="199"/>
      <c r="N261" s="200"/>
      <c r="O261" s="200"/>
      <c r="P261" s="200"/>
      <c r="Q261" s="200"/>
      <c r="R261" s="200"/>
      <c r="S261" s="200"/>
      <c r="T261" s="201"/>
      <c r="AT261" s="195" t="s">
        <v>160</v>
      </c>
      <c r="AU261" s="195" t="s">
        <v>83</v>
      </c>
      <c r="AV261" s="12" t="s">
        <v>83</v>
      </c>
      <c r="AW261" s="12" t="s">
        <v>30</v>
      </c>
      <c r="AX261" s="12" t="s">
        <v>81</v>
      </c>
      <c r="AY261" s="195" t="s">
        <v>149</v>
      </c>
    </row>
    <row r="262" s="11" customFormat="1" ht="22.8" customHeight="1">
      <c r="B262" s="164"/>
      <c r="D262" s="165" t="s">
        <v>72</v>
      </c>
      <c r="E262" s="175" t="s">
        <v>199</v>
      </c>
      <c r="F262" s="175" t="s">
        <v>725</v>
      </c>
      <c r="I262" s="167"/>
      <c r="J262" s="176">
        <f>BK262</f>
        <v>0</v>
      </c>
      <c r="L262" s="164"/>
      <c r="M262" s="169"/>
      <c r="N262" s="170"/>
      <c r="O262" s="170"/>
      <c r="P262" s="171">
        <f>SUM(P263:P401)</f>
        <v>0</v>
      </c>
      <c r="Q262" s="170"/>
      <c r="R262" s="171">
        <f>SUM(R263:R401)</f>
        <v>6.6066533199999986</v>
      </c>
      <c r="S262" s="170"/>
      <c r="T262" s="172">
        <f>SUM(T263:T401)</f>
        <v>1.2610000000000001</v>
      </c>
      <c r="AR262" s="165" t="s">
        <v>81</v>
      </c>
      <c r="AT262" s="173" t="s">
        <v>72</v>
      </c>
      <c r="AU262" s="173" t="s">
        <v>81</v>
      </c>
      <c r="AY262" s="165" t="s">
        <v>149</v>
      </c>
      <c r="BK262" s="174">
        <f>SUM(BK263:BK401)</f>
        <v>0</v>
      </c>
    </row>
    <row r="263" s="1" customFormat="1" ht="36" customHeight="1">
      <c r="B263" s="177"/>
      <c r="C263" s="178" t="s">
        <v>359</v>
      </c>
      <c r="D263" s="178" t="s">
        <v>151</v>
      </c>
      <c r="E263" s="179" t="s">
        <v>1447</v>
      </c>
      <c r="F263" s="180" t="s">
        <v>1448</v>
      </c>
      <c r="G263" s="181" t="s">
        <v>281</v>
      </c>
      <c r="H263" s="182">
        <v>13</v>
      </c>
      <c r="I263" s="183"/>
      <c r="J263" s="184">
        <f>ROUND(I263*H263,2)</f>
        <v>0</v>
      </c>
      <c r="K263" s="180" t="s">
        <v>531</v>
      </c>
      <c r="L263" s="37"/>
      <c r="M263" s="185" t="s">
        <v>1</v>
      </c>
      <c r="N263" s="186" t="s">
        <v>38</v>
      </c>
      <c r="O263" s="73"/>
      <c r="P263" s="187">
        <f>O263*H263</f>
        <v>0</v>
      </c>
      <c r="Q263" s="187">
        <v>0</v>
      </c>
      <c r="R263" s="187">
        <f>Q263*H263</f>
        <v>0</v>
      </c>
      <c r="S263" s="187">
        <v>0.097000000000000003</v>
      </c>
      <c r="T263" s="188">
        <f>S263*H263</f>
        <v>1.2610000000000001</v>
      </c>
      <c r="AR263" s="189" t="s">
        <v>156</v>
      </c>
      <c r="AT263" s="189" t="s">
        <v>151</v>
      </c>
      <c r="AU263" s="189" t="s">
        <v>83</v>
      </c>
      <c r="AY263" s="18" t="s">
        <v>149</v>
      </c>
      <c r="BE263" s="190">
        <f>IF(N263="základní",J263,0)</f>
        <v>0</v>
      </c>
      <c r="BF263" s="190">
        <f>IF(N263="snížená",J263,0)</f>
        <v>0</v>
      </c>
      <c r="BG263" s="190">
        <f>IF(N263="zákl. přenesená",J263,0)</f>
        <v>0</v>
      </c>
      <c r="BH263" s="190">
        <f>IF(N263="sníž. přenesená",J263,0)</f>
        <v>0</v>
      </c>
      <c r="BI263" s="190">
        <f>IF(N263="nulová",J263,0)</f>
        <v>0</v>
      </c>
      <c r="BJ263" s="18" t="s">
        <v>81</v>
      </c>
      <c r="BK263" s="190">
        <f>ROUND(I263*H263,2)</f>
        <v>0</v>
      </c>
      <c r="BL263" s="18" t="s">
        <v>156</v>
      </c>
      <c r="BM263" s="189" t="s">
        <v>1449</v>
      </c>
    </row>
    <row r="264" s="12" customFormat="1">
      <c r="B264" s="194"/>
      <c r="D264" s="191" t="s">
        <v>160</v>
      </c>
      <c r="E264" s="195" t="s">
        <v>1</v>
      </c>
      <c r="F264" s="196" t="s">
        <v>1450</v>
      </c>
      <c r="H264" s="197">
        <v>13</v>
      </c>
      <c r="I264" s="198"/>
      <c r="L264" s="194"/>
      <c r="M264" s="199"/>
      <c r="N264" s="200"/>
      <c r="O264" s="200"/>
      <c r="P264" s="200"/>
      <c r="Q264" s="200"/>
      <c r="R264" s="200"/>
      <c r="S264" s="200"/>
      <c r="T264" s="201"/>
      <c r="AT264" s="195" t="s">
        <v>160</v>
      </c>
      <c r="AU264" s="195" t="s">
        <v>83</v>
      </c>
      <c r="AV264" s="12" t="s">
        <v>83</v>
      </c>
      <c r="AW264" s="12" t="s">
        <v>30</v>
      </c>
      <c r="AX264" s="12" t="s">
        <v>81</v>
      </c>
      <c r="AY264" s="195" t="s">
        <v>149</v>
      </c>
    </row>
    <row r="265" s="1" customFormat="1" ht="36" customHeight="1">
      <c r="B265" s="177"/>
      <c r="C265" s="178" t="s">
        <v>363</v>
      </c>
      <c r="D265" s="178" t="s">
        <v>151</v>
      </c>
      <c r="E265" s="179" t="s">
        <v>1451</v>
      </c>
      <c r="F265" s="180" t="s">
        <v>1452</v>
      </c>
      <c r="G265" s="181" t="s">
        <v>334</v>
      </c>
      <c r="H265" s="182">
        <v>15</v>
      </c>
      <c r="I265" s="183"/>
      <c r="J265" s="184">
        <f>ROUND(I265*H265,2)</f>
        <v>0</v>
      </c>
      <c r="K265" s="180" t="s">
        <v>531</v>
      </c>
      <c r="L265" s="37"/>
      <c r="M265" s="185" t="s">
        <v>1</v>
      </c>
      <c r="N265" s="186" t="s">
        <v>38</v>
      </c>
      <c r="O265" s="73"/>
      <c r="P265" s="187">
        <f>O265*H265</f>
        <v>0</v>
      </c>
      <c r="Q265" s="187">
        <v>0.00167</v>
      </c>
      <c r="R265" s="187">
        <f>Q265*H265</f>
        <v>0.025049999999999999</v>
      </c>
      <c r="S265" s="187">
        <v>0</v>
      </c>
      <c r="T265" s="188">
        <f>S265*H265</f>
        <v>0</v>
      </c>
      <c r="AR265" s="189" t="s">
        <v>156</v>
      </c>
      <c r="AT265" s="189" t="s">
        <v>151</v>
      </c>
      <c r="AU265" s="189" t="s">
        <v>83</v>
      </c>
      <c r="AY265" s="18" t="s">
        <v>149</v>
      </c>
      <c r="BE265" s="190">
        <f>IF(N265="základní",J265,0)</f>
        <v>0</v>
      </c>
      <c r="BF265" s="190">
        <f>IF(N265="snížená",J265,0)</f>
        <v>0</v>
      </c>
      <c r="BG265" s="190">
        <f>IF(N265="zákl. přenesená",J265,0)</f>
        <v>0</v>
      </c>
      <c r="BH265" s="190">
        <f>IF(N265="sníž. přenesená",J265,0)</f>
        <v>0</v>
      </c>
      <c r="BI265" s="190">
        <f>IF(N265="nulová",J265,0)</f>
        <v>0</v>
      </c>
      <c r="BJ265" s="18" t="s">
        <v>81</v>
      </c>
      <c r="BK265" s="190">
        <f>ROUND(I265*H265,2)</f>
        <v>0</v>
      </c>
      <c r="BL265" s="18" t="s">
        <v>156</v>
      </c>
      <c r="BM265" s="189" t="s">
        <v>1453</v>
      </c>
    </row>
    <row r="266" s="12" customFormat="1">
      <c r="B266" s="194"/>
      <c r="D266" s="191" t="s">
        <v>160</v>
      </c>
      <c r="E266" s="195" t="s">
        <v>1</v>
      </c>
      <c r="F266" s="196" t="s">
        <v>1135</v>
      </c>
      <c r="H266" s="197">
        <v>15</v>
      </c>
      <c r="I266" s="198"/>
      <c r="L266" s="194"/>
      <c r="M266" s="199"/>
      <c r="N266" s="200"/>
      <c r="O266" s="200"/>
      <c r="P266" s="200"/>
      <c r="Q266" s="200"/>
      <c r="R266" s="200"/>
      <c r="S266" s="200"/>
      <c r="T266" s="201"/>
      <c r="AT266" s="195" t="s">
        <v>160</v>
      </c>
      <c r="AU266" s="195" t="s">
        <v>83</v>
      </c>
      <c r="AV266" s="12" t="s">
        <v>83</v>
      </c>
      <c r="AW266" s="12" t="s">
        <v>30</v>
      </c>
      <c r="AX266" s="12" t="s">
        <v>81</v>
      </c>
      <c r="AY266" s="195" t="s">
        <v>149</v>
      </c>
    </row>
    <row r="267" s="1" customFormat="1" ht="24" customHeight="1">
      <c r="B267" s="177"/>
      <c r="C267" s="211" t="s">
        <v>367</v>
      </c>
      <c r="D267" s="211" t="s">
        <v>223</v>
      </c>
      <c r="E267" s="212" t="s">
        <v>1454</v>
      </c>
      <c r="F267" s="213" t="s">
        <v>1455</v>
      </c>
      <c r="G267" s="214" t="s">
        <v>334</v>
      </c>
      <c r="H267" s="215">
        <v>14</v>
      </c>
      <c r="I267" s="216"/>
      <c r="J267" s="217">
        <f>ROUND(I267*H267,2)</f>
        <v>0</v>
      </c>
      <c r="K267" s="213" t="s">
        <v>531</v>
      </c>
      <c r="L267" s="218"/>
      <c r="M267" s="219" t="s">
        <v>1</v>
      </c>
      <c r="N267" s="220" t="s">
        <v>38</v>
      </c>
      <c r="O267" s="73"/>
      <c r="P267" s="187">
        <f>O267*H267</f>
        <v>0</v>
      </c>
      <c r="Q267" s="187">
        <v>0.01</v>
      </c>
      <c r="R267" s="187">
        <f>Q267*H267</f>
        <v>0.14000000000000001</v>
      </c>
      <c r="S267" s="187">
        <v>0</v>
      </c>
      <c r="T267" s="188">
        <f>S267*H267</f>
        <v>0</v>
      </c>
      <c r="AR267" s="189" t="s">
        <v>199</v>
      </c>
      <c r="AT267" s="189" t="s">
        <v>223</v>
      </c>
      <c r="AU267" s="189" t="s">
        <v>83</v>
      </c>
      <c r="AY267" s="18" t="s">
        <v>149</v>
      </c>
      <c r="BE267" s="190">
        <f>IF(N267="základní",J267,0)</f>
        <v>0</v>
      </c>
      <c r="BF267" s="190">
        <f>IF(N267="snížená",J267,0)</f>
        <v>0</v>
      </c>
      <c r="BG267" s="190">
        <f>IF(N267="zákl. přenesená",J267,0)</f>
        <v>0</v>
      </c>
      <c r="BH267" s="190">
        <f>IF(N267="sníž. přenesená",J267,0)</f>
        <v>0</v>
      </c>
      <c r="BI267" s="190">
        <f>IF(N267="nulová",J267,0)</f>
        <v>0</v>
      </c>
      <c r="BJ267" s="18" t="s">
        <v>81</v>
      </c>
      <c r="BK267" s="190">
        <f>ROUND(I267*H267,2)</f>
        <v>0</v>
      </c>
      <c r="BL267" s="18" t="s">
        <v>156</v>
      </c>
      <c r="BM267" s="189" t="s">
        <v>1456</v>
      </c>
    </row>
    <row r="268" s="12" customFormat="1">
      <c r="B268" s="194"/>
      <c r="D268" s="191" t="s">
        <v>160</v>
      </c>
      <c r="E268" s="195" t="s">
        <v>1</v>
      </c>
      <c r="F268" s="196" t="s">
        <v>1457</v>
      </c>
      <c r="H268" s="197">
        <v>9</v>
      </c>
      <c r="I268" s="198"/>
      <c r="L268" s="194"/>
      <c r="M268" s="199"/>
      <c r="N268" s="200"/>
      <c r="O268" s="200"/>
      <c r="P268" s="200"/>
      <c r="Q268" s="200"/>
      <c r="R268" s="200"/>
      <c r="S268" s="200"/>
      <c r="T268" s="201"/>
      <c r="AT268" s="195" t="s">
        <v>160</v>
      </c>
      <c r="AU268" s="195" t="s">
        <v>83</v>
      </c>
      <c r="AV268" s="12" t="s">
        <v>83</v>
      </c>
      <c r="AW268" s="12" t="s">
        <v>30</v>
      </c>
      <c r="AX268" s="12" t="s">
        <v>73</v>
      </c>
      <c r="AY268" s="195" t="s">
        <v>149</v>
      </c>
    </row>
    <row r="269" s="12" customFormat="1">
      <c r="B269" s="194"/>
      <c r="D269" s="191" t="s">
        <v>160</v>
      </c>
      <c r="E269" s="195" t="s">
        <v>1</v>
      </c>
      <c r="F269" s="196" t="s">
        <v>1458</v>
      </c>
      <c r="H269" s="197">
        <v>2</v>
      </c>
      <c r="I269" s="198"/>
      <c r="L269" s="194"/>
      <c r="M269" s="199"/>
      <c r="N269" s="200"/>
      <c r="O269" s="200"/>
      <c r="P269" s="200"/>
      <c r="Q269" s="200"/>
      <c r="R269" s="200"/>
      <c r="S269" s="200"/>
      <c r="T269" s="201"/>
      <c r="AT269" s="195" t="s">
        <v>160</v>
      </c>
      <c r="AU269" s="195" t="s">
        <v>83</v>
      </c>
      <c r="AV269" s="12" t="s">
        <v>83</v>
      </c>
      <c r="AW269" s="12" t="s">
        <v>30</v>
      </c>
      <c r="AX269" s="12" t="s">
        <v>73</v>
      </c>
      <c r="AY269" s="195" t="s">
        <v>149</v>
      </c>
    </row>
    <row r="270" s="12" customFormat="1">
      <c r="B270" s="194"/>
      <c r="D270" s="191" t="s">
        <v>160</v>
      </c>
      <c r="E270" s="195" t="s">
        <v>1</v>
      </c>
      <c r="F270" s="196" t="s">
        <v>1459</v>
      </c>
      <c r="H270" s="197">
        <v>2</v>
      </c>
      <c r="I270" s="198"/>
      <c r="L270" s="194"/>
      <c r="M270" s="199"/>
      <c r="N270" s="200"/>
      <c r="O270" s="200"/>
      <c r="P270" s="200"/>
      <c r="Q270" s="200"/>
      <c r="R270" s="200"/>
      <c r="S270" s="200"/>
      <c r="T270" s="201"/>
      <c r="AT270" s="195" t="s">
        <v>160</v>
      </c>
      <c r="AU270" s="195" t="s">
        <v>83</v>
      </c>
      <c r="AV270" s="12" t="s">
        <v>83</v>
      </c>
      <c r="AW270" s="12" t="s">
        <v>30</v>
      </c>
      <c r="AX270" s="12" t="s">
        <v>73</v>
      </c>
      <c r="AY270" s="195" t="s">
        <v>149</v>
      </c>
    </row>
    <row r="271" s="12" customFormat="1">
      <c r="B271" s="194"/>
      <c r="D271" s="191" t="s">
        <v>160</v>
      </c>
      <c r="E271" s="195" t="s">
        <v>1</v>
      </c>
      <c r="F271" s="196" t="s">
        <v>1460</v>
      </c>
      <c r="H271" s="197">
        <v>1</v>
      </c>
      <c r="I271" s="198"/>
      <c r="L271" s="194"/>
      <c r="M271" s="199"/>
      <c r="N271" s="200"/>
      <c r="O271" s="200"/>
      <c r="P271" s="200"/>
      <c r="Q271" s="200"/>
      <c r="R271" s="200"/>
      <c r="S271" s="200"/>
      <c r="T271" s="201"/>
      <c r="AT271" s="195" t="s">
        <v>160</v>
      </c>
      <c r="AU271" s="195" t="s">
        <v>83</v>
      </c>
      <c r="AV271" s="12" t="s">
        <v>83</v>
      </c>
      <c r="AW271" s="12" t="s">
        <v>30</v>
      </c>
      <c r="AX271" s="12" t="s">
        <v>73</v>
      </c>
      <c r="AY271" s="195" t="s">
        <v>149</v>
      </c>
    </row>
    <row r="272" s="13" customFormat="1">
      <c r="B272" s="202"/>
      <c r="D272" s="191" t="s">
        <v>160</v>
      </c>
      <c r="E272" s="203" t="s">
        <v>1</v>
      </c>
      <c r="F272" s="204" t="s">
        <v>187</v>
      </c>
      <c r="H272" s="205">
        <v>14</v>
      </c>
      <c r="I272" s="206"/>
      <c r="L272" s="202"/>
      <c r="M272" s="207"/>
      <c r="N272" s="208"/>
      <c r="O272" s="208"/>
      <c r="P272" s="208"/>
      <c r="Q272" s="208"/>
      <c r="R272" s="208"/>
      <c r="S272" s="208"/>
      <c r="T272" s="209"/>
      <c r="AT272" s="203" t="s">
        <v>160</v>
      </c>
      <c r="AU272" s="203" t="s">
        <v>83</v>
      </c>
      <c r="AV272" s="13" t="s">
        <v>156</v>
      </c>
      <c r="AW272" s="13" t="s">
        <v>30</v>
      </c>
      <c r="AX272" s="13" t="s">
        <v>81</v>
      </c>
      <c r="AY272" s="203" t="s">
        <v>149</v>
      </c>
    </row>
    <row r="273" s="1" customFormat="1" ht="16.5" customHeight="1">
      <c r="B273" s="177"/>
      <c r="C273" s="211" t="s">
        <v>374</v>
      </c>
      <c r="D273" s="211" t="s">
        <v>223</v>
      </c>
      <c r="E273" s="212" t="s">
        <v>1461</v>
      </c>
      <c r="F273" s="213" t="s">
        <v>1462</v>
      </c>
      <c r="G273" s="214" t="s">
        <v>334</v>
      </c>
      <c r="H273" s="215">
        <v>1</v>
      </c>
      <c r="I273" s="216"/>
      <c r="J273" s="217">
        <f>ROUND(I273*H273,2)</f>
        <v>0</v>
      </c>
      <c r="K273" s="213" t="s">
        <v>1</v>
      </c>
      <c r="L273" s="218"/>
      <c r="M273" s="219" t="s">
        <v>1</v>
      </c>
      <c r="N273" s="220" t="s">
        <v>38</v>
      </c>
      <c r="O273" s="73"/>
      <c r="P273" s="187">
        <f>O273*H273</f>
        <v>0</v>
      </c>
      <c r="Q273" s="187">
        <v>0.0094999999999999998</v>
      </c>
      <c r="R273" s="187">
        <f>Q273*H273</f>
        <v>0.0094999999999999998</v>
      </c>
      <c r="S273" s="187">
        <v>0</v>
      </c>
      <c r="T273" s="188">
        <f>S273*H273</f>
        <v>0</v>
      </c>
      <c r="AR273" s="189" t="s">
        <v>199</v>
      </c>
      <c r="AT273" s="189" t="s">
        <v>223</v>
      </c>
      <c r="AU273" s="189" t="s">
        <v>83</v>
      </c>
      <c r="AY273" s="18" t="s">
        <v>149</v>
      </c>
      <c r="BE273" s="190">
        <f>IF(N273="základní",J273,0)</f>
        <v>0</v>
      </c>
      <c r="BF273" s="190">
        <f>IF(N273="snížená",J273,0)</f>
        <v>0</v>
      </c>
      <c r="BG273" s="190">
        <f>IF(N273="zákl. přenesená",J273,0)</f>
        <v>0</v>
      </c>
      <c r="BH273" s="190">
        <f>IF(N273="sníž. přenesená",J273,0)</f>
        <v>0</v>
      </c>
      <c r="BI273" s="190">
        <f>IF(N273="nulová",J273,0)</f>
        <v>0</v>
      </c>
      <c r="BJ273" s="18" t="s">
        <v>81</v>
      </c>
      <c r="BK273" s="190">
        <f>ROUND(I273*H273,2)</f>
        <v>0</v>
      </c>
      <c r="BL273" s="18" t="s">
        <v>156</v>
      </c>
      <c r="BM273" s="189" t="s">
        <v>1463</v>
      </c>
    </row>
    <row r="274" s="12" customFormat="1">
      <c r="B274" s="194"/>
      <c r="D274" s="191" t="s">
        <v>160</v>
      </c>
      <c r="E274" s="195" t="s">
        <v>1</v>
      </c>
      <c r="F274" s="196" t="s">
        <v>1460</v>
      </c>
      <c r="H274" s="197">
        <v>1</v>
      </c>
      <c r="I274" s="198"/>
      <c r="L274" s="194"/>
      <c r="M274" s="199"/>
      <c r="N274" s="200"/>
      <c r="O274" s="200"/>
      <c r="P274" s="200"/>
      <c r="Q274" s="200"/>
      <c r="R274" s="200"/>
      <c r="S274" s="200"/>
      <c r="T274" s="201"/>
      <c r="AT274" s="195" t="s">
        <v>160</v>
      </c>
      <c r="AU274" s="195" t="s">
        <v>83</v>
      </c>
      <c r="AV274" s="12" t="s">
        <v>83</v>
      </c>
      <c r="AW274" s="12" t="s">
        <v>30</v>
      </c>
      <c r="AX274" s="12" t="s">
        <v>81</v>
      </c>
      <c r="AY274" s="195" t="s">
        <v>149</v>
      </c>
    </row>
    <row r="275" s="1" customFormat="1" ht="36" customHeight="1">
      <c r="B275" s="177"/>
      <c r="C275" s="178" t="s">
        <v>379</v>
      </c>
      <c r="D275" s="178" t="s">
        <v>151</v>
      </c>
      <c r="E275" s="179" t="s">
        <v>1464</v>
      </c>
      <c r="F275" s="180" t="s">
        <v>1465</v>
      </c>
      <c r="G275" s="181" t="s">
        <v>334</v>
      </c>
      <c r="H275" s="182">
        <v>5</v>
      </c>
      <c r="I275" s="183"/>
      <c r="J275" s="184">
        <f>ROUND(I275*H275,2)</f>
        <v>0</v>
      </c>
      <c r="K275" s="180" t="s">
        <v>531</v>
      </c>
      <c r="L275" s="37"/>
      <c r="M275" s="185" t="s">
        <v>1</v>
      </c>
      <c r="N275" s="186" t="s">
        <v>38</v>
      </c>
      <c r="O275" s="73"/>
      <c r="P275" s="187">
        <f>O275*H275</f>
        <v>0</v>
      </c>
      <c r="Q275" s="187">
        <v>0.0017099999999999999</v>
      </c>
      <c r="R275" s="187">
        <f>Q275*H275</f>
        <v>0.0085500000000000003</v>
      </c>
      <c r="S275" s="187">
        <v>0</v>
      </c>
      <c r="T275" s="188">
        <f>S275*H275</f>
        <v>0</v>
      </c>
      <c r="AR275" s="189" t="s">
        <v>156</v>
      </c>
      <c r="AT275" s="189" t="s">
        <v>151</v>
      </c>
      <c r="AU275" s="189" t="s">
        <v>83</v>
      </c>
      <c r="AY275" s="18" t="s">
        <v>149</v>
      </c>
      <c r="BE275" s="190">
        <f>IF(N275="základní",J275,0)</f>
        <v>0</v>
      </c>
      <c r="BF275" s="190">
        <f>IF(N275="snížená",J275,0)</f>
        <v>0</v>
      </c>
      <c r="BG275" s="190">
        <f>IF(N275="zákl. přenesená",J275,0)</f>
        <v>0</v>
      </c>
      <c r="BH275" s="190">
        <f>IF(N275="sníž. přenesená",J275,0)</f>
        <v>0</v>
      </c>
      <c r="BI275" s="190">
        <f>IF(N275="nulová",J275,0)</f>
        <v>0</v>
      </c>
      <c r="BJ275" s="18" t="s">
        <v>81</v>
      </c>
      <c r="BK275" s="190">
        <f>ROUND(I275*H275,2)</f>
        <v>0</v>
      </c>
      <c r="BL275" s="18" t="s">
        <v>156</v>
      </c>
      <c r="BM275" s="189" t="s">
        <v>1466</v>
      </c>
    </row>
    <row r="276" s="12" customFormat="1">
      <c r="B276" s="194"/>
      <c r="D276" s="191" t="s">
        <v>160</v>
      </c>
      <c r="E276" s="195" t="s">
        <v>1</v>
      </c>
      <c r="F276" s="196" t="s">
        <v>1467</v>
      </c>
      <c r="H276" s="197">
        <v>3</v>
      </c>
      <c r="I276" s="198"/>
      <c r="L276" s="194"/>
      <c r="M276" s="199"/>
      <c r="N276" s="200"/>
      <c r="O276" s="200"/>
      <c r="P276" s="200"/>
      <c r="Q276" s="200"/>
      <c r="R276" s="200"/>
      <c r="S276" s="200"/>
      <c r="T276" s="201"/>
      <c r="AT276" s="195" t="s">
        <v>160</v>
      </c>
      <c r="AU276" s="195" t="s">
        <v>83</v>
      </c>
      <c r="AV276" s="12" t="s">
        <v>83</v>
      </c>
      <c r="AW276" s="12" t="s">
        <v>30</v>
      </c>
      <c r="AX276" s="12" t="s">
        <v>73</v>
      </c>
      <c r="AY276" s="195" t="s">
        <v>149</v>
      </c>
    </row>
    <row r="277" s="12" customFormat="1">
      <c r="B277" s="194"/>
      <c r="D277" s="191" t="s">
        <v>160</v>
      </c>
      <c r="E277" s="195" t="s">
        <v>1</v>
      </c>
      <c r="F277" s="196" t="s">
        <v>1468</v>
      </c>
      <c r="H277" s="197">
        <v>1</v>
      </c>
      <c r="I277" s="198"/>
      <c r="L277" s="194"/>
      <c r="M277" s="199"/>
      <c r="N277" s="200"/>
      <c r="O277" s="200"/>
      <c r="P277" s="200"/>
      <c r="Q277" s="200"/>
      <c r="R277" s="200"/>
      <c r="S277" s="200"/>
      <c r="T277" s="201"/>
      <c r="AT277" s="195" t="s">
        <v>160</v>
      </c>
      <c r="AU277" s="195" t="s">
        <v>83</v>
      </c>
      <c r="AV277" s="12" t="s">
        <v>83</v>
      </c>
      <c r="AW277" s="12" t="s">
        <v>30</v>
      </c>
      <c r="AX277" s="12" t="s">
        <v>73</v>
      </c>
      <c r="AY277" s="195" t="s">
        <v>149</v>
      </c>
    </row>
    <row r="278" s="12" customFormat="1">
      <c r="B278" s="194"/>
      <c r="D278" s="191" t="s">
        <v>160</v>
      </c>
      <c r="E278" s="195" t="s">
        <v>1</v>
      </c>
      <c r="F278" s="196" t="s">
        <v>1469</v>
      </c>
      <c r="H278" s="197">
        <v>1</v>
      </c>
      <c r="I278" s="198"/>
      <c r="L278" s="194"/>
      <c r="M278" s="199"/>
      <c r="N278" s="200"/>
      <c r="O278" s="200"/>
      <c r="P278" s="200"/>
      <c r="Q278" s="200"/>
      <c r="R278" s="200"/>
      <c r="S278" s="200"/>
      <c r="T278" s="201"/>
      <c r="AT278" s="195" t="s">
        <v>160</v>
      </c>
      <c r="AU278" s="195" t="s">
        <v>83</v>
      </c>
      <c r="AV278" s="12" t="s">
        <v>83</v>
      </c>
      <c r="AW278" s="12" t="s">
        <v>30</v>
      </c>
      <c r="AX278" s="12" t="s">
        <v>73</v>
      </c>
      <c r="AY278" s="195" t="s">
        <v>149</v>
      </c>
    </row>
    <row r="279" s="13" customFormat="1">
      <c r="B279" s="202"/>
      <c r="D279" s="191" t="s">
        <v>160</v>
      </c>
      <c r="E279" s="203" t="s">
        <v>1</v>
      </c>
      <c r="F279" s="204" t="s">
        <v>187</v>
      </c>
      <c r="H279" s="205">
        <v>5</v>
      </c>
      <c r="I279" s="206"/>
      <c r="L279" s="202"/>
      <c r="M279" s="207"/>
      <c r="N279" s="208"/>
      <c r="O279" s="208"/>
      <c r="P279" s="208"/>
      <c r="Q279" s="208"/>
      <c r="R279" s="208"/>
      <c r="S279" s="208"/>
      <c r="T279" s="209"/>
      <c r="AT279" s="203" t="s">
        <v>160</v>
      </c>
      <c r="AU279" s="203" t="s">
        <v>83</v>
      </c>
      <c r="AV279" s="13" t="s">
        <v>156</v>
      </c>
      <c r="AW279" s="13" t="s">
        <v>30</v>
      </c>
      <c r="AX279" s="13" t="s">
        <v>81</v>
      </c>
      <c r="AY279" s="203" t="s">
        <v>149</v>
      </c>
    </row>
    <row r="280" s="1" customFormat="1" ht="16.5" customHeight="1">
      <c r="B280" s="177"/>
      <c r="C280" s="211" t="s">
        <v>384</v>
      </c>
      <c r="D280" s="211" t="s">
        <v>223</v>
      </c>
      <c r="E280" s="212" t="s">
        <v>1470</v>
      </c>
      <c r="F280" s="213" t="s">
        <v>1471</v>
      </c>
      <c r="G280" s="214" t="s">
        <v>334</v>
      </c>
      <c r="H280" s="215">
        <v>4</v>
      </c>
      <c r="I280" s="216"/>
      <c r="J280" s="217">
        <f>ROUND(I280*H280,2)</f>
        <v>0</v>
      </c>
      <c r="K280" s="213" t="s">
        <v>1</v>
      </c>
      <c r="L280" s="218"/>
      <c r="M280" s="219" t="s">
        <v>1</v>
      </c>
      <c r="N280" s="220" t="s">
        <v>38</v>
      </c>
      <c r="O280" s="73"/>
      <c r="P280" s="187">
        <f>O280*H280</f>
        <v>0</v>
      </c>
      <c r="Q280" s="187">
        <v>0.019400000000000001</v>
      </c>
      <c r="R280" s="187">
        <f>Q280*H280</f>
        <v>0.077600000000000002</v>
      </c>
      <c r="S280" s="187">
        <v>0</v>
      </c>
      <c r="T280" s="188">
        <f>S280*H280</f>
        <v>0</v>
      </c>
      <c r="AR280" s="189" t="s">
        <v>199</v>
      </c>
      <c r="AT280" s="189" t="s">
        <v>223</v>
      </c>
      <c r="AU280" s="189" t="s">
        <v>83</v>
      </c>
      <c r="AY280" s="18" t="s">
        <v>149</v>
      </c>
      <c r="BE280" s="190">
        <f>IF(N280="základní",J280,0)</f>
        <v>0</v>
      </c>
      <c r="BF280" s="190">
        <f>IF(N280="snížená",J280,0)</f>
        <v>0</v>
      </c>
      <c r="BG280" s="190">
        <f>IF(N280="zákl. přenesená",J280,0)</f>
        <v>0</v>
      </c>
      <c r="BH280" s="190">
        <f>IF(N280="sníž. přenesená",J280,0)</f>
        <v>0</v>
      </c>
      <c r="BI280" s="190">
        <f>IF(N280="nulová",J280,0)</f>
        <v>0</v>
      </c>
      <c r="BJ280" s="18" t="s">
        <v>81</v>
      </c>
      <c r="BK280" s="190">
        <f>ROUND(I280*H280,2)</f>
        <v>0</v>
      </c>
      <c r="BL280" s="18" t="s">
        <v>156</v>
      </c>
      <c r="BM280" s="189" t="s">
        <v>1472</v>
      </c>
    </row>
    <row r="281" s="12" customFormat="1">
      <c r="B281" s="194"/>
      <c r="D281" s="191" t="s">
        <v>160</v>
      </c>
      <c r="E281" s="195" t="s">
        <v>1</v>
      </c>
      <c r="F281" s="196" t="s">
        <v>703</v>
      </c>
      <c r="H281" s="197">
        <v>4</v>
      </c>
      <c r="I281" s="198"/>
      <c r="L281" s="194"/>
      <c r="M281" s="199"/>
      <c r="N281" s="200"/>
      <c r="O281" s="200"/>
      <c r="P281" s="200"/>
      <c r="Q281" s="200"/>
      <c r="R281" s="200"/>
      <c r="S281" s="200"/>
      <c r="T281" s="201"/>
      <c r="AT281" s="195" t="s">
        <v>160</v>
      </c>
      <c r="AU281" s="195" t="s">
        <v>83</v>
      </c>
      <c r="AV281" s="12" t="s">
        <v>83</v>
      </c>
      <c r="AW281" s="12" t="s">
        <v>30</v>
      </c>
      <c r="AX281" s="12" t="s">
        <v>81</v>
      </c>
      <c r="AY281" s="195" t="s">
        <v>149</v>
      </c>
    </row>
    <row r="282" s="1" customFormat="1" ht="16.5" customHeight="1">
      <c r="B282" s="177"/>
      <c r="C282" s="211" t="s">
        <v>390</v>
      </c>
      <c r="D282" s="211" t="s">
        <v>223</v>
      </c>
      <c r="E282" s="212" t="s">
        <v>1473</v>
      </c>
      <c r="F282" s="213" t="s">
        <v>1474</v>
      </c>
      <c r="G282" s="214" t="s">
        <v>334</v>
      </c>
      <c r="H282" s="215">
        <v>1</v>
      </c>
      <c r="I282" s="216"/>
      <c r="J282" s="217">
        <f>ROUND(I282*H282,2)</f>
        <v>0</v>
      </c>
      <c r="K282" s="213" t="s">
        <v>1</v>
      </c>
      <c r="L282" s="218"/>
      <c r="M282" s="219" t="s">
        <v>1</v>
      </c>
      <c r="N282" s="220" t="s">
        <v>38</v>
      </c>
      <c r="O282" s="73"/>
      <c r="P282" s="187">
        <f>O282*H282</f>
        <v>0</v>
      </c>
      <c r="Q282" s="187">
        <v>0.018599999999999998</v>
      </c>
      <c r="R282" s="187">
        <f>Q282*H282</f>
        <v>0.018599999999999998</v>
      </c>
      <c r="S282" s="187">
        <v>0</v>
      </c>
      <c r="T282" s="188">
        <f>S282*H282</f>
        <v>0</v>
      </c>
      <c r="AR282" s="189" t="s">
        <v>199</v>
      </c>
      <c r="AT282" s="189" t="s">
        <v>223</v>
      </c>
      <c r="AU282" s="189" t="s">
        <v>83</v>
      </c>
      <c r="AY282" s="18" t="s">
        <v>149</v>
      </c>
      <c r="BE282" s="190">
        <f>IF(N282="základní",J282,0)</f>
        <v>0</v>
      </c>
      <c r="BF282" s="190">
        <f>IF(N282="snížená",J282,0)</f>
        <v>0</v>
      </c>
      <c r="BG282" s="190">
        <f>IF(N282="zákl. přenesená",J282,0)</f>
        <v>0</v>
      </c>
      <c r="BH282" s="190">
        <f>IF(N282="sníž. přenesená",J282,0)</f>
        <v>0</v>
      </c>
      <c r="BI282" s="190">
        <f>IF(N282="nulová",J282,0)</f>
        <v>0</v>
      </c>
      <c r="BJ282" s="18" t="s">
        <v>81</v>
      </c>
      <c r="BK282" s="190">
        <f>ROUND(I282*H282,2)</f>
        <v>0</v>
      </c>
      <c r="BL282" s="18" t="s">
        <v>156</v>
      </c>
      <c r="BM282" s="189" t="s">
        <v>1475</v>
      </c>
    </row>
    <row r="283" s="12" customFormat="1">
      <c r="B283" s="194"/>
      <c r="D283" s="191" t="s">
        <v>160</v>
      </c>
      <c r="E283" s="195" t="s">
        <v>1</v>
      </c>
      <c r="F283" s="196" t="s">
        <v>1476</v>
      </c>
      <c r="H283" s="197">
        <v>1</v>
      </c>
      <c r="I283" s="198"/>
      <c r="L283" s="194"/>
      <c r="M283" s="199"/>
      <c r="N283" s="200"/>
      <c r="O283" s="200"/>
      <c r="P283" s="200"/>
      <c r="Q283" s="200"/>
      <c r="R283" s="200"/>
      <c r="S283" s="200"/>
      <c r="T283" s="201"/>
      <c r="AT283" s="195" t="s">
        <v>160</v>
      </c>
      <c r="AU283" s="195" t="s">
        <v>83</v>
      </c>
      <c r="AV283" s="12" t="s">
        <v>83</v>
      </c>
      <c r="AW283" s="12" t="s">
        <v>30</v>
      </c>
      <c r="AX283" s="12" t="s">
        <v>81</v>
      </c>
      <c r="AY283" s="195" t="s">
        <v>149</v>
      </c>
    </row>
    <row r="284" s="1" customFormat="1" ht="36" customHeight="1">
      <c r="B284" s="177"/>
      <c r="C284" s="178" t="s">
        <v>396</v>
      </c>
      <c r="D284" s="178" t="s">
        <v>151</v>
      </c>
      <c r="E284" s="179" t="s">
        <v>1477</v>
      </c>
      <c r="F284" s="180" t="s">
        <v>1478</v>
      </c>
      <c r="G284" s="181" t="s">
        <v>334</v>
      </c>
      <c r="H284" s="182">
        <v>1</v>
      </c>
      <c r="I284" s="183"/>
      <c r="J284" s="184">
        <f>ROUND(I284*H284,2)</f>
        <v>0</v>
      </c>
      <c r="K284" s="180" t="s">
        <v>531</v>
      </c>
      <c r="L284" s="37"/>
      <c r="M284" s="185" t="s">
        <v>1</v>
      </c>
      <c r="N284" s="186" t="s">
        <v>38</v>
      </c>
      <c r="O284" s="73"/>
      <c r="P284" s="187">
        <f>O284*H284</f>
        <v>0</v>
      </c>
      <c r="Q284" s="187">
        <v>0.00296</v>
      </c>
      <c r="R284" s="187">
        <f>Q284*H284</f>
        <v>0.00296</v>
      </c>
      <c r="S284" s="187">
        <v>0</v>
      </c>
      <c r="T284" s="188">
        <f>S284*H284</f>
        <v>0</v>
      </c>
      <c r="AR284" s="189" t="s">
        <v>156</v>
      </c>
      <c r="AT284" s="189" t="s">
        <v>151</v>
      </c>
      <c r="AU284" s="189" t="s">
        <v>83</v>
      </c>
      <c r="AY284" s="18" t="s">
        <v>149</v>
      </c>
      <c r="BE284" s="190">
        <f>IF(N284="základní",J284,0)</f>
        <v>0</v>
      </c>
      <c r="BF284" s="190">
        <f>IF(N284="snížená",J284,0)</f>
        <v>0</v>
      </c>
      <c r="BG284" s="190">
        <f>IF(N284="zákl. přenesená",J284,0)</f>
        <v>0</v>
      </c>
      <c r="BH284" s="190">
        <f>IF(N284="sníž. přenesená",J284,0)</f>
        <v>0</v>
      </c>
      <c r="BI284" s="190">
        <f>IF(N284="nulová",J284,0)</f>
        <v>0</v>
      </c>
      <c r="BJ284" s="18" t="s">
        <v>81</v>
      </c>
      <c r="BK284" s="190">
        <f>ROUND(I284*H284,2)</f>
        <v>0</v>
      </c>
      <c r="BL284" s="18" t="s">
        <v>156</v>
      </c>
      <c r="BM284" s="189" t="s">
        <v>1479</v>
      </c>
    </row>
    <row r="285" s="12" customFormat="1">
      <c r="B285" s="194"/>
      <c r="D285" s="191" t="s">
        <v>160</v>
      </c>
      <c r="E285" s="195" t="s">
        <v>1</v>
      </c>
      <c r="F285" s="196" t="s">
        <v>1468</v>
      </c>
      <c r="H285" s="197">
        <v>1</v>
      </c>
      <c r="I285" s="198"/>
      <c r="L285" s="194"/>
      <c r="M285" s="199"/>
      <c r="N285" s="200"/>
      <c r="O285" s="200"/>
      <c r="P285" s="200"/>
      <c r="Q285" s="200"/>
      <c r="R285" s="200"/>
      <c r="S285" s="200"/>
      <c r="T285" s="201"/>
      <c r="AT285" s="195" t="s">
        <v>160</v>
      </c>
      <c r="AU285" s="195" t="s">
        <v>83</v>
      </c>
      <c r="AV285" s="12" t="s">
        <v>83</v>
      </c>
      <c r="AW285" s="12" t="s">
        <v>30</v>
      </c>
      <c r="AX285" s="12" t="s">
        <v>81</v>
      </c>
      <c r="AY285" s="195" t="s">
        <v>149</v>
      </c>
    </row>
    <row r="286" s="1" customFormat="1" ht="16.5" customHeight="1">
      <c r="B286" s="177"/>
      <c r="C286" s="211" t="s">
        <v>401</v>
      </c>
      <c r="D286" s="211" t="s">
        <v>223</v>
      </c>
      <c r="E286" s="212" t="s">
        <v>1480</v>
      </c>
      <c r="F286" s="213" t="s">
        <v>1481</v>
      </c>
      <c r="G286" s="214" t="s">
        <v>334</v>
      </c>
      <c r="H286" s="215">
        <v>1</v>
      </c>
      <c r="I286" s="216"/>
      <c r="J286" s="217">
        <f>ROUND(I286*H286,2)</f>
        <v>0</v>
      </c>
      <c r="K286" s="213" t="s">
        <v>1</v>
      </c>
      <c r="L286" s="218"/>
      <c r="M286" s="219" t="s">
        <v>1</v>
      </c>
      <c r="N286" s="220" t="s">
        <v>38</v>
      </c>
      <c r="O286" s="73"/>
      <c r="P286" s="187">
        <f>O286*H286</f>
        <v>0</v>
      </c>
      <c r="Q286" s="187">
        <v>0.0167</v>
      </c>
      <c r="R286" s="187">
        <f>Q286*H286</f>
        <v>0.0167</v>
      </c>
      <c r="S286" s="187">
        <v>0</v>
      </c>
      <c r="T286" s="188">
        <f>S286*H286</f>
        <v>0</v>
      </c>
      <c r="AR286" s="189" t="s">
        <v>199</v>
      </c>
      <c r="AT286" s="189" t="s">
        <v>223</v>
      </c>
      <c r="AU286" s="189" t="s">
        <v>83</v>
      </c>
      <c r="AY286" s="18" t="s">
        <v>149</v>
      </c>
      <c r="BE286" s="190">
        <f>IF(N286="základní",J286,0)</f>
        <v>0</v>
      </c>
      <c r="BF286" s="190">
        <f>IF(N286="snížená",J286,0)</f>
        <v>0</v>
      </c>
      <c r="BG286" s="190">
        <f>IF(N286="zákl. přenesená",J286,0)</f>
        <v>0</v>
      </c>
      <c r="BH286" s="190">
        <f>IF(N286="sníž. přenesená",J286,0)</f>
        <v>0</v>
      </c>
      <c r="BI286" s="190">
        <f>IF(N286="nulová",J286,0)</f>
        <v>0</v>
      </c>
      <c r="BJ286" s="18" t="s">
        <v>81</v>
      </c>
      <c r="BK286" s="190">
        <f>ROUND(I286*H286,2)</f>
        <v>0</v>
      </c>
      <c r="BL286" s="18" t="s">
        <v>156</v>
      </c>
      <c r="BM286" s="189" t="s">
        <v>1482</v>
      </c>
    </row>
    <row r="287" s="12" customFormat="1">
      <c r="B287" s="194"/>
      <c r="D287" s="191" t="s">
        <v>160</v>
      </c>
      <c r="E287" s="195" t="s">
        <v>1</v>
      </c>
      <c r="F287" s="196" t="s">
        <v>692</v>
      </c>
      <c r="H287" s="197">
        <v>1</v>
      </c>
      <c r="I287" s="198"/>
      <c r="L287" s="194"/>
      <c r="M287" s="199"/>
      <c r="N287" s="200"/>
      <c r="O287" s="200"/>
      <c r="P287" s="200"/>
      <c r="Q287" s="200"/>
      <c r="R287" s="200"/>
      <c r="S287" s="200"/>
      <c r="T287" s="201"/>
      <c r="AT287" s="195" t="s">
        <v>160</v>
      </c>
      <c r="AU287" s="195" t="s">
        <v>83</v>
      </c>
      <c r="AV287" s="12" t="s">
        <v>83</v>
      </c>
      <c r="AW287" s="12" t="s">
        <v>30</v>
      </c>
      <c r="AX287" s="12" t="s">
        <v>81</v>
      </c>
      <c r="AY287" s="195" t="s">
        <v>149</v>
      </c>
    </row>
    <row r="288" s="1" customFormat="1" ht="36" customHeight="1">
      <c r="B288" s="177"/>
      <c r="C288" s="178" t="s">
        <v>406</v>
      </c>
      <c r="D288" s="178" t="s">
        <v>151</v>
      </c>
      <c r="E288" s="179" t="s">
        <v>1483</v>
      </c>
      <c r="F288" s="180" t="s">
        <v>1484</v>
      </c>
      <c r="G288" s="181" t="s">
        <v>334</v>
      </c>
      <c r="H288" s="182">
        <v>3</v>
      </c>
      <c r="I288" s="183"/>
      <c r="J288" s="184">
        <f>ROUND(I288*H288,2)</f>
        <v>0</v>
      </c>
      <c r="K288" s="180" t="s">
        <v>531</v>
      </c>
      <c r="L288" s="37"/>
      <c r="M288" s="185" t="s">
        <v>1</v>
      </c>
      <c r="N288" s="186" t="s">
        <v>38</v>
      </c>
      <c r="O288" s="73"/>
      <c r="P288" s="187">
        <f>O288*H288</f>
        <v>0</v>
      </c>
      <c r="Q288" s="187">
        <v>0.0050499999999999998</v>
      </c>
      <c r="R288" s="187">
        <f>Q288*H288</f>
        <v>0.01515</v>
      </c>
      <c r="S288" s="187">
        <v>0</v>
      </c>
      <c r="T288" s="188">
        <f>S288*H288</f>
        <v>0</v>
      </c>
      <c r="AR288" s="189" t="s">
        <v>156</v>
      </c>
      <c r="AT288" s="189" t="s">
        <v>151</v>
      </c>
      <c r="AU288" s="189" t="s">
        <v>83</v>
      </c>
      <c r="AY288" s="18" t="s">
        <v>149</v>
      </c>
      <c r="BE288" s="190">
        <f>IF(N288="základní",J288,0)</f>
        <v>0</v>
      </c>
      <c r="BF288" s="190">
        <f>IF(N288="snížená",J288,0)</f>
        <v>0</v>
      </c>
      <c r="BG288" s="190">
        <f>IF(N288="zákl. přenesená",J288,0)</f>
        <v>0</v>
      </c>
      <c r="BH288" s="190">
        <f>IF(N288="sníž. přenesená",J288,0)</f>
        <v>0</v>
      </c>
      <c r="BI288" s="190">
        <f>IF(N288="nulová",J288,0)</f>
        <v>0</v>
      </c>
      <c r="BJ288" s="18" t="s">
        <v>81</v>
      </c>
      <c r="BK288" s="190">
        <f>ROUND(I288*H288,2)</f>
        <v>0</v>
      </c>
      <c r="BL288" s="18" t="s">
        <v>156</v>
      </c>
      <c r="BM288" s="189" t="s">
        <v>1485</v>
      </c>
    </row>
    <row r="289" s="12" customFormat="1">
      <c r="B289" s="194"/>
      <c r="D289" s="191" t="s">
        <v>160</v>
      </c>
      <c r="E289" s="195" t="s">
        <v>1</v>
      </c>
      <c r="F289" s="196" t="s">
        <v>688</v>
      </c>
      <c r="H289" s="197">
        <v>3</v>
      </c>
      <c r="I289" s="198"/>
      <c r="L289" s="194"/>
      <c r="M289" s="199"/>
      <c r="N289" s="200"/>
      <c r="O289" s="200"/>
      <c r="P289" s="200"/>
      <c r="Q289" s="200"/>
      <c r="R289" s="200"/>
      <c r="S289" s="200"/>
      <c r="T289" s="201"/>
      <c r="AT289" s="195" t="s">
        <v>160</v>
      </c>
      <c r="AU289" s="195" t="s">
        <v>83</v>
      </c>
      <c r="AV289" s="12" t="s">
        <v>83</v>
      </c>
      <c r="AW289" s="12" t="s">
        <v>30</v>
      </c>
      <c r="AX289" s="12" t="s">
        <v>81</v>
      </c>
      <c r="AY289" s="195" t="s">
        <v>149</v>
      </c>
    </row>
    <row r="290" s="1" customFormat="1" ht="24" customHeight="1">
      <c r="B290" s="177"/>
      <c r="C290" s="211" t="s">
        <v>411</v>
      </c>
      <c r="D290" s="211" t="s">
        <v>223</v>
      </c>
      <c r="E290" s="212" t="s">
        <v>1486</v>
      </c>
      <c r="F290" s="213" t="s">
        <v>1487</v>
      </c>
      <c r="G290" s="214" t="s">
        <v>334</v>
      </c>
      <c r="H290" s="215">
        <v>2</v>
      </c>
      <c r="I290" s="216"/>
      <c r="J290" s="217">
        <f>ROUND(I290*H290,2)</f>
        <v>0</v>
      </c>
      <c r="K290" s="213" t="s">
        <v>531</v>
      </c>
      <c r="L290" s="218"/>
      <c r="M290" s="219" t="s">
        <v>1</v>
      </c>
      <c r="N290" s="220" t="s">
        <v>38</v>
      </c>
      <c r="O290" s="73"/>
      <c r="P290" s="187">
        <f>O290*H290</f>
        <v>0</v>
      </c>
      <c r="Q290" s="187">
        <v>0.015800000000000002</v>
      </c>
      <c r="R290" s="187">
        <f>Q290*H290</f>
        <v>0.031600000000000003</v>
      </c>
      <c r="S290" s="187">
        <v>0</v>
      </c>
      <c r="T290" s="188">
        <f>S290*H290</f>
        <v>0</v>
      </c>
      <c r="AR290" s="189" t="s">
        <v>199</v>
      </c>
      <c r="AT290" s="189" t="s">
        <v>223</v>
      </c>
      <c r="AU290" s="189" t="s">
        <v>83</v>
      </c>
      <c r="AY290" s="18" t="s">
        <v>149</v>
      </c>
      <c r="BE290" s="190">
        <f>IF(N290="základní",J290,0)</f>
        <v>0</v>
      </c>
      <c r="BF290" s="190">
        <f>IF(N290="snížená",J290,0)</f>
        <v>0</v>
      </c>
      <c r="BG290" s="190">
        <f>IF(N290="zákl. přenesená",J290,0)</f>
        <v>0</v>
      </c>
      <c r="BH290" s="190">
        <f>IF(N290="sníž. přenesená",J290,0)</f>
        <v>0</v>
      </c>
      <c r="BI290" s="190">
        <f>IF(N290="nulová",J290,0)</f>
        <v>0</v>
      </c>
      <c r="BJ290" s="18" t="s">
        <v>81</v>
      </c>
      <c r="BK290" s="190">
        <f>ROUND(I290*H290,2)</f>
        <v>0</v>
      </c>
      <c r="BL290" s="18" t="s">
        <v>156</v>
      </c>
      <c r="BM290" s="189" t="s">
        <v>1488</v>
      </c>
    </row>
    <row r="291" s="12" customFormat="1">
      <c r="B291" s="194"/>
      <c r="D291" s="191" t="s">
        <v>160</v>
      </c>
      <c r="E291" s="195" t="s">
        <v>1</v>
      </c>
      <c r="F291" s="196" t="s">
        <v>1489</v>
      </c>
      <c r="H291" s="197">
        <v>2</v>
      </c>
      <c r="I291" s="198"/>
      <c r="L291" s="194"/>
      <c r="M291" s="199"/>
      <c r="N291" s="200"/>
      <c r="O291" s="200"/>
      <c r="P291" s="200"/>
      <c r="Q291" s="200"/>
      <c r="R291" s="200"/>
      <c r="S291" s="200"/>
      <c r="T291" s="201"/>
      <c r="AT291" s="195" t="s">
        <v>160</v>
      </c>
      <c r="AU291" s="195" t="s">
        <v>83</v>
      </c>
      <c r="AV291" s="12" t="s">
        <v>83</v>
      </c>
      <c r="AW291" s="12" t="s">
        <v>30</v>
      </c>
      <c r="AX291" s="12" t="s">
        <v>81</v>
      </c>
      <c r="AY291" s="195" t="s">
        <v>149</v>
      </c>
    </row>
    <row r="292" s="1" customFormat="1" ht="24" customHeight="1">
      <c r="B292" s="177"/>
      <c r="C292" s="211" t="s">
        <v>417</v>
      </c>
      <c r="D292" s="211" t="s">
        <v>223</v>
      </c>
      <c r="E292" s="212" t="s">
        <v>1490</v>
      </c>
      <c r="F292" s="213" t="s">
        <v>1491</v>
      </c>
      <c r="G292" s="214" t="s">
        <v>334</v>
      </c>
      <c r="H292" s="215">
        <v>1</v>
      </c>
      <c r="I292" s="216"/>
      <c r="J292" s="217">
        <f>ROUND(I292*H292,2)</f>
        <v>0</v>
      </c>
      <c r="K292" s="213" t="s">
        <v>1</v>
      </c>
      <c r="L292" s="218"/>
      <c r="M292" s="219" t="s">
        <v>1</v>
      </c>
      <c r="N292" s="220" t="s">
        <v>38</v>
      </c>
      <c r="O292" s="73"/>
      <c r="P292" s="187">
        <f>O292*H292</f>
        <v>0</v>
      </c>
      <c r="Q292" s="187">
        <v>0.1038</v>
      </c>
      <c r="R292" s="187">
        <f>Q292*H292</f>
        <v>0.1038</v>
      </c>
      <c r="S292" s="187">
        <v>0</v>
      </c>
      <c r="T292" s="188">
        <f>S292*H292</f>
        <v>0</v>
      </c>
      <c r="AR292" s="189" t="s">
        <v>199</v>
      </c>
      <c r="AT292" s="189" t="s">
        <v>223</v>
      </c>
      <c r="AU292" s="189" t="s">
        <v>83</v>
      </c>
      <c r="AY292" s="18" t="s">
        <v>149</v>
      </c>
      <c r="BE292" s="190">
        <f>IF(N292="základní",J292,0)</f>
        <v>0</v>
      </c>
      <c r="BF292" s="190">
        <f>IF(N292="snížená",J292,0)</f>
        <v>0</v>
      </c>
      <c r="BG292" s="190">
        <f>IF(N292="zákl. přenesená",J292,0)</f>
        <v>0</v>
      </c>
      <c r="BH292" s="190">
        <f>IF(N292="sníž. přenesená",J292,0)</f>
        <v>0</v>
      </c>
      <c r="BI292" s="190">
        <f>IF(N292="nulová",J292,0)</f>
        <v>0</v>
      </c>
      <c r="BJ292" s="18" t="s">
        <v>81</v>
      </c>
      <c r="BK292" s="190">
        <f>ROUND(I292*H292,2)</f>
        <v>0</v>
      </c>
      <c r="BL292" s="18" t="s">
        <v>156</v>
      </c>
      <c r="BM292" s="189" t="s">
        <v>1492</v>
      </c>
    </row>
    <row r="293" s="12" customFormat="1">
      <c r="B293" s="194"/>
      <c r="D293" s="191" t="s">
        <v>160</v>
      </c>
      <c r="E293" s="195" t="s">
        <v>1</v>
      </c>
      <c r="F293" s="196" t="s">
        <v>1469</v>
      </c>
      <c r="H293" s="197">
        <v>1</v>
      </c>
      <c r="I293" s="198"/>
      <c r="L293" s="194"/>
      <c r="M293" s="199"/>
      <c r="N293" s="200"/>
      <c r="O293" s="200"/>
      <c r="P293" s="200"/>
      <c r="Q293" s="200"/>
      <c r="R293" s="200"/>
      <c r="S293" s="200"/>
      <c r="T293" s="201"/>
      <c r="AT293" s="195" t="s">
        <v>160</v>
      </c>
      <c r="AU293" s="195" t="s">
        <v>83</v>
      </c>
      <c r="AV293" s="12" t="s">
        <v>83</v>
      </c>
      <c r="AW293" s="12" t="s">
        <v>30</v>
      </c>
      <c r="AX293" s="12" t="s">
        <v>81</v>
      </c>
      <c r="AY293" s="195" t="s">
        <v>149</v>
      </c>
    </row>
    <row r="294" s="1" customFormat="1" ht="36" customHeight="1">
      <c r="B294" s="177"/>
      <c r="C294" s="178" t="s">
        <v>422</v>
      </c>
      <c r="D294" s="178" t="s">
        <v>151</v>
      </c>
      <c r="E294" s="179" t="s">
        <v>1493</v>
      </c>
      <c r="F294" s="180" t="s">
        <v>1494</v>
      </c>
      <c r="G294" s="181" t="s">
        <v>281</v>
      </c>
      <c r="H294" s="182">
        <v>408.85000000000002</v>
      </c>
      <c r="I294" s="183"/>
      <c r="J294" s="184">
        <f>ROUND(I294*H294,2)</f>
        <v>0</v>
      </c>
      <c r="K294" s="180" t="s">
        <v>531</v>
      </c>
      <c r="L294" s="37"/>
      <c r="M294" s="185" t="s">
        <v>1</v>
      </c>
      <c r="N294" s="186" t="s">
        <v>38</v>
      </c>
      <c r="O294" s="73"/>
      <c r="P294" s="187">
        <f>O294*H294</f>
        <v>0</v>
      </c>
      <c r="Q294" s="187">
        <v>0</v>
      </c>
      <c r="R294" s="187">
        <f>Q294*H294</f>
        <v>0</v>
      </c>
      <c r="S294" s="187">
        <v>0</v>
      </c>
      <c r="T294" s="188">
        <f>S294*H294</f>
        <v>0</v>
      </c>
      <c r="AR294" s="189" t="s">
        <v>156</v>
      </c>
      <c r="AT294" s="189" t="s">
        <v>151</v>
      </c>
      <c r="AU294" s="189" t="s">
        <v>83</v>
      </c>
      <c r="AY294" s="18" t="s">
        <v>149</v>
      </c>
      <c r="BE294" s="190">
        <f>IF(N294="základní",J294,0)</f>
        <v>0</v>
      </c>
      <c r="BF294" s="190">
        <f>IF(N294="snížená",J294,0)</f>
        <v>0</v>
      </c>
      <c r="BG294" s="190">
        <f>IF(N294="zákl. přenesená",J294,0)</f>
        <v>0</v>
      </c>
      <c r="BH294" s="190">
        <f>IF(N294="sníž. přenesená",J294,0)</f>
        <v>0</v>
      </c>
      <c r="BI294" s="190">
        <f>IF(N294="nulová",J294,0)</f>
        <v>0</v>
      </c>
      <c r="BJ294" s="18" t="s">
        <v>81</v>
      </c>
      <c r="BK294" s="190">
        <f>ROUND(I294*H294,2)</f>
        <v>0</v>
      </c>
      <c r="BL294" s="18" t="s">
        <v>156</v>
      </c>
      <c r="BM294" s="189" t="s">
        <v>1495</v>
      </c>
    </row>
    <row r="295" s="12" customFormat="1">
      <c r="B295" s="194"/>
      <c r="D295" s="191" t="s">
        <v>160</v>
      </c>
      <c r="E295" s="195" t="s">
        <v>1</v>
      </c>
      <c r="F295" s="196" t="s">
        <v>1496</v>
      </c>
      <c r="H295" s="197">
        <v>408.85000000000002</v>
      </c>
      <c r="I295" s="198"/>
      <c r="L295" s="194"/>
      <c r="M295" s="199"/>
      <c r="N295" s="200"/>
      <c r="O295" s="200"/>
      <c r="P295" s="200"/>
      <c r="Q295" s="200"/>
      <c r="R295" s="200"/>
      <c r="S295" s="200"/>
      <c r="T295" s="201"/>
      <c r="AT295" s="195" t="s">
        <v>160</v>
      </c>
      <c r="AU295" s="195" t="s">
        <v>83</v>
      </c>
      <c r="AV295" s="12" t="s">
        <v>83</v>
      </c>
      <c r="AW295" s="12" t="s">
        <v>30</v>
      </c>
      <c r="AX295" s="12" t="s">
        <v>81</v>
      </c>
      <c r="AY295" s="195" t="s">
        <v>149</v>
      </c>
    </row>
    <row r="296" s="1" customFormat="1" ht="16.5" customHeight="1">
      <c r="B296" s="177"/>
      <c r="C296" s="211" t="s">
        <v>429</v>
      </c>
      <c r="D296" s="211" t="s">
        <v>223</v>
      </c>
      <c r="E296" s="212" t="s">
        <v>1497</v>
      </c>
      <c r="F296" s="213" t="s">
        <v>1498</v>
      </c>
      <c r="G296" s="214" t="s">
        <v>281</v>
      </c>
      <c r="H296" s="215">
        <v>414.983</v>
      </c>
      <c r="I296" s="216"/>
      <c r="J296" s="217">
        <f>ROUND(I296*H296,2)</f>
        <v>0</v>
      </c>
      <c r="K296" s="213" t="s">
        <v>531</v>
      </c>
      <c r="L296" s="218"/>
      <c r="M296" s="219" t="s">
        <v>1</v>
      </c>
      <c r="N296" s="220" t="s">
        <v>38</v>
      </c>
      <c r="O296" s="73"/>
      <c r="P296" s="187">
        <f>O296*H296</f>
        <v>0</v>
      </c>
      <c r="Q296" s="187">
        <v>0.0021900000000000001</v>
      </c>
      <c r="R296" s="187">
        <f>Q296*H296</f>
        <v>0.90881277000000005</v>
      </c>
      <c r="S296" s="187">
        <v>0</v>
      </c>
      <c r="T296" s="188">
        <f>S296*H296</f>
        <v>0</v>
      </c>
      <c r="AR296" s="189" t="s">
        <v>199</v>
      </c>
      <c r="AT296" s="189" t="s">
        <v>223</v>
      </c>
      <c r="AU296" s="189" t="s">
        <v>83</v>
      </c>
      <c r="AY296" s="18" t="s">
        <v>149</v>
      </c>
      <c r="BE296" s="190">
        <f>IF(N296="základní",J296,0)</f>
        <v>0</v>
      </c>
      <c r="BF296" s="190">
        <f>IF(N296="snížená",J296,0)</f>
        <v>0</v>
      </c>
      <c r="BG296" s="190">
        <f>IF(N296="zákl. přenesená",J296,0)</f>
        <v>0</v>
      </c>
      <c r="BH296" s="190">
        <f>IF(N296="sníž. přenesená",J296,0)</f>
        <v>0</v>
      </c>
      <c r="BI296" s="190">
        <f>IF(N296="nulová",J296,0)</f>
        <v>0</v>
      </c>
      <c r="BJ296" s="18" t="s">
        <v>81</v>
      </c>
      <c r="BK296" s="190">
        <f>ROUND(I296*H296,2)</f>
        <v>0</v>
      </c>
      <c r="BL296" s="18" t="s">
        <v>156</v>
      </c>
      <c r="BM296" s="189" t="s">
        <v>1499</v>
      </c>
    </row>
    <row r="297" s="12" customFormat="1">
      <c r="B297" s="194"/>
      <c r="D297" s="191" t="s">
        <v>160</v>
      </c>
      <c r="E297" s="195" t="s">
        <v>1</v>
      </c>
      <c r="F297" s="196" t="s">
        <v>1500</v>
      </c>
      <c r="H297" s="197">
        <v>414.983</v>
      </c>
      <c r="I297" s="198"/>
      <c r="L297" s="194"/>
      <c r="M297" s="199"/>
      <c r="N297" s="200"/>
      <c r="O297" s="200"/>
      <c r="P297" s="200"/>
      <c r="Q297" s="200"/>
      <c r="R297" s="200"/>
      <c r="S297" s="200"/>
      <c r="T297" s="201"/>
      <c r="AT297" s="195" t="s">
        <v>160</v>
      </c>
      <c r="AU297" s="195" t="s">
        <v>83</v>
      </c>
      <c r="AV297" s="12" t="s">
        <v>83</v>
      </c>
      <c r="AW297" s="12" t="s">
        <v>30</v>
      </c>
      <c r="AX297" s="12" t="s">
        <v>81</v>
      </c>
      <c r="AY297" s="195" t="s">
        <v>149</v>
      </c>
    </row>
    <row r="298" s="1" customFormat="1" ht="36" customHeight="1">
      <c r="B298" s="177"/>
      <c r="C298" s="178" t="s">
        <v>435</v>
      </c>
      <c r="D298" s="178" t="s">
        <v>151</v>
      </c>
      <c r="E298" s="179" t="s">
        <v>1501</v>
      </c>
      <c r="F298" s="180" t="s">
        <v>1502</v>
      </c>
      <c r="G298" s="181" t="s">
        <v>281</v>
      </c>
      <c r="H298" s="182">
        <v>13</v>
      </c>
      <c r="I298" s="183"/>
      <c r="J298" s="184">
        <f>ROUND(I298*H298,2)</f>
        <v>0</v>
      </c>
      <c r="K298" s="180" t="s">
        <v>531</v>
      </c>
      <c r="L298" s="37"/>
      <c r="M298" s="185" t="s">
        <v>1</v>
      </c>
      <c r="N298" s="186" t="s">
        <v>38</v>
      </c>
      <c r="O298" s="73"/>
      <c r="P298" s="187">
        <f>O298*H298</f>
        <v>0</v>
      </c>
      <c r="Q298" s="187">
        <v>0</v>
      </c>
      <c r="R298" s="187">
        <f>Q298*H298</f>
        <v>0</v>
      </c>
      <c r="S298" s="187">
        <v>0</v>
      </c>
      <c r="T298" s="188">
        <f>S298*H298</f>
        <v>0</v>
      </c>
      <c r="AR298" s="189" t="s">
        <v>156</v>
      </c>
      <c r="AT298" s="189" t="s">
        <v>151</v>
      </c>
      <c r="AU298" s="189" t="s">
        <v>83</v>
      </c>
      <c r="AY298" s="18" t="s">
        <v>149</v>
      </c>
      <c r="BE298" s="190">
        <f>IF(N298="základní",J298,0)</f>
        <v>0</v>
      </c>
      <c r="BF298" s="190">
        <f>IF(N298="snížená",J298,0)</f>
        <v>0</v>
      </c>
      <c r="BG298" s="190">
        <f>IF(N298="zákl. přenesená",J298,0)</f>
        <v>0</v>
      </c>
      <c r="BH298" s="190">
        <f>IF(N298="sníž. přenesená",J298,0)</f>
        <v>0</v>
      </c>
      <c r="BI298" s="190">
        <f>IF(N298="nulová",J298,0)</f>
        <v>0</v>
      </c>
      <c r="BJ298" s="18" t="s">
        <v>81</v>
      </c>
      <c r="BK298" s="190">
        <f>ROUND(I298*H298,2)</f>
        <v>0</v>
      </c>
      <c r="BL298" s="18" t="s">
        <v>156</v>
      </c>
      <c r="BM298" s="189" t="s">
        <v>1503</v>
      </c>
    </row>
    <row r="299" s="12" customFormat="1">
      <c r="B299" s="194"/>
      <c r="D299" s="191" t="s">
        <v>160</v>
      </c>
      <c r="E299" s="195" t="s">
        <v>1</v>
      </c>
      <c r="F299" s="196" t="s">
        <v>1504</v>
      </c>
      <c r="H299" s="197">
        <v>13</v>
      </c>
      <c r="I299" s="198"/>
      <c r="L299" s="194"/>
      <c r="M299" s="199"/>
      <c r="N299" s="200"/>
      <c r="O299" s="200"/>
      <c r="P299" s="200"/>
      <c r="Q299" s="200"/>
      <c r="R299" s="200"/>
      <c r="S299" s="200"/>
      <c r="T299" s="201"/>
      <c r="AT299" s="195" t="s">
        <v>160</v>
      </c>
      <c r="AU299" s="195" t="s">
        <v>83</v>
      </c>
      <c r="AV299" s="12" t="s">
        <v>83</v>
      </c>
      <c r="AW299" s="12" t="s">
        <v>30</v>
      </c>
      <c r="AX299" s="12" t="s">
        <v>81</v>
      </c>
      <c r="AY299" s="195" t="s">
        <v>149</v>
      </c>
    </row>
    <row r="300" s="1" customFormat="1" ht="16.5" customHeight="1">
      <c r="B300" s="177"/>
      <c r="C300" s="211" t="s">
        <v>440</v>
      </c>
      <c r="D300" s="211" t="s">
        <v>223</v>
      </c>
      <c r="E300" s="212" t="s">
        <v>1505</v>
      </c>
      <c r="F300" s="213" t="s">
        <v>1506</v>
      </c>
      <c r="G300" s="214" t="s">
        <v>281</v>
      </c>
      <c r="H300" s="215">
        <v>13.195</v>
      </c>
      <c r="I300" s="216"/>
      <c r="J300" s="217">
        <f>ROUND(I300*H300,2)</f>
        <v>0</v>
      </c>
      <c r="K300" s="213" t="s">
        <v>531</v>
      </c>
      <c r="L300" s="218"/>
      <c r="M300" s="219" t="s">
        <v>1</v>
      </c>
      <c r="N300" s="220" t="s">
        <v>38</v>
      </c>
      <c r="O300" s="73"/>
      <c r="P300" s="187">
        <f>O300*H300</f>
        <v>0</v>
      </c>
      <c r="Q300" s="187">
        <v>0.01389</v>
      </c>
      <c r="R300" s="187">
        <f>Q300*H300</f>
        <v>0.18327854999999999</v>
      </c>
      <c r="S300" s="187">
        <v>0</v>
      </c>
      <c r="T300" s="188">
        <f>S300*H300</f>
        <v>0</v>
      </c>
      <c r="AR300" s="189" t="s">
        <v>199</v>
      </c>
      <c r="AT300" s="189" t="s">
        <v>223</v>
      </c>
      <c r="AU300" s="189" t="s">
        <v>83</v>
      </c>
      <c r="AY300" s="18" t="s">
        <v>149</v>
      </c>
      <c r="BE300" s="190">
        <f>IF(N300="základní",J300,0)</f>
        <v>0</v>
      </c>
      <c r="BF300" s="190">
        <f>IF(N300="snížená",J300,0)</f>
        <v>0</v>
      </c>
      <c r="BG300" s="190">
        <f>IF(N300="zákl. přenesená",J300,0)</f>
        <v>0</v>
      </c>
      <c r="BH300" s="190">
        <f>IF(N300="sníž. přenesená",J300,0)</f>
        <v>0</v>
      </c>
      <c r="BI300" s="190">
        <f>IF(N300="nulová",J300,0)</f>
        <v>0</v>
      </c>
      <c r="BJ300" s="18" t="s">
        <v>81</v>
      </c>
      <c r="BK300" s="190">
        <f>ROUND(I300*H300,2)</f>
        <v>0</v>
      </c>
      <c r="BL300" s="18" t="s">
        <v>156</v>
      </c>
      <c r="BM300" s="189" t="s">
        <v>1507</v>
      </c>
    </row>
    <row r="301" s="12" customFormat="1">
      <c r="B301" s="194"/>
      <c r="D301" s="191" t="s">
        <v>160</v>
      </c>
      <c r="E301" s="195" t="s">
        <v>1</v>
      </c>
      <c r="F301" s="196" t="s">
        <v>1508</v>
      </c>
      <c r="H301" s="197">
        <v>13.195</v>
      </c>
      <c r="I301" s="198"/>
      <c r="L301" s="194"/>
      <c r="M301" s="199"/>
      <c r="N301" s="200"/>
      <c r="O301" s="200"/>
      <c r="P301" s="200"/>
      <c r="Q301" s="200"/>
      <c r="R301" s="200"/>
      <c r="S301" s="200"/>
      <c r="T301" s="201"/>
      <c r="AT301" s="195" t="s">
        <v>160</v>
      </c>
      <c r="AU301" s="195" t="s">
        <v>83</v>
      </c>
      <c r="AV301" s="12" t="s">
        <v>83</v>
      </c>
      <c r="AW301" s="12" t="s">
        <v>30</v>
      </c>
      <c r="AX301" s="12" t="s">
        <v>81</v>
      </c>
      <c r="AY301" s="195" t="s">
        <v>149</v>
      </c>
    </row>
    <row r="302" s="1" customFormat="1" ht="36" customHeight="1">
      <c r="B302" s="177"/>
      <c r="C302" s="178" t="s">
        <v>447</v>
      </c>
      <c r="D302" s="178" t="s">
        <v>151</v>
      </c>
      <c r="E302" s="179" t="s">
        <v>1509</v>
      </c>
      <c r="F302" s="180" t="s">
        <v>1510</v>
      </c>
      <c r="G302" s="181" t="s">
        <v>334</v>
      </c>
      <c r="H302" s="182">
        <v>2</v>
      </c>
      <c r="I302" s="183"/>
      <c r="J302" s="184">
        <f>ROUND(I302*H302,2)</f>
        <v>0</v>
      </c>
      <c r="K302" s="180" t="s">
        <v>531</v>
      </c>
      <c r="L302" s="37"/>
      <c r="M302" s="185" t="s">
        <v>1</v>
      </c>
      <c r="N302" s="186" t="s">
        <v>38</v>
      </c>
      <c r="O302" s="73"/>
      <c r="P302" s="187">
        <f>O302*H302</f>
        <v>0</v>
      </c>
      <c r="Q302" s="187">
        <v>0</v>
      </c>
      <c r="R302" s="187">
        <f>Q302*H302</f>
        <v>0</v>
      </c>
      <c r="S302" s="187">
        <v>0</v>
      </c>
      <c r="T302" s="188">
        <f>S302*H302</f>
        <v>0</v>
      </c>
      <c r="AR302" s="189" t="s">
        <v>156</v>
      </c>
      <c r="AT302" s="189" t="s">
        <v>151</v>
      </c>
      <c r="AU302" s="189" t="s">
        <v>83</v>
      </c>
      <c r="AY302" s="18" t="s">
        <v>149</v>
      </c>
      <c r="BE302" s="190">
        <f>IF(N302="základní",J302,0)</f>
        <v>0</v>
      </c>
      <c r="BF302" s="190">
        <f>IF(N302="snížená",J302,0)</f>
        <v>0</v>
      </c>
      <c r="BG302" s="190">
        <f>IF(N302="zákl. přenesená",J302,0)</f>
        <v>0</v>
      </c>
      <c r="BH302" s="190">
        <f>IF(N302="sníž. přenesená",J302,0)</f>
        <v>0</v>
      </c>
      <c r="BI302" s="190">
        <f>IF(N302="nulová",J302,0)</f>
        <v>0</v>
      </c>
      <c r="BJ302" s="18" t="s">
        <v>81</v>
      </c>
      <c r="BK302" s="190">
        <f>ROUND(I302*H302,2)</f>
        <v>0</v>
      </c>
      <c r="BL302" s="18" t="s">
        <v>156</v>
      </c>
      <c r="BM302" s="189" t="s">
        <v>1511</v>
      </c>
    </row>
    <row r="303" s="12" customFormat="1">
      <c r="B303" s="194"/>
      <c r="D303" s="191" t="s">
        <v>160</v>
      </c>
      <c r="E303" s="195" t="s">
        <v>1</v>
      </c>
      <c r="F303" s="196" t="s">
        <v>749</v>
      </c>
      <c r="H303" s="197">
        <v>2</v>
      </c>
      <c r="I303" s="198"/>
      <c r="L303" s="194"/>
      <c r="M303" s="199"/>
      <c r="N303" s="200"/>
      <c r="O303" s="200"/>
      <c r="P303" s="200"/>
      <c r="Q303" s="200"/>
      <c r="R303" s="200"/>
      <c r="S303" s="200"/>
      <c r="T303" s="201"/>
      <c r="AT303" s="195" t="s">
        <v>160</v>
      </c>
      <c r="AU303" s="195" t="s">
        <v>83</v>
      </c>
      <c r="AV303" s="12" t="s">
        <v>83</v>
      </c>
      <c r="AW303" s="12" t="s">
        <v>30</v>
      </c>
      <c r="AX303" s="12" t="s">
        <v>81</v>
      </c>
      <c r="AY303" s="195" t="s">
        <v>149</v>
      </c>
    </row>
    <row r="304" s="1" customFormat="1" ht="16.5" customHeight="1">
      <c r="B304" s="177"/>
      <c r="C304" s="211" t="s">
        <v>771</v>
      </c>
      <c r="D304" s="211" t="s">
        <v>223</v>
      </c>
      <c r="E304" s="212" t="s">
        <v>1512</v>
      </c>
      <c r="F304" s="213" t="s">
        <v>1513</v>
      </c>
      <c r="G304" s="214" t="s">
        <v>334</v>
      </c>
      <c r="H304" s="215">
        <v>2</v>
      </c>
      <c r="I304" s="216"/>
      <c r="J304" s="217">
        <f>ROUND(I304*H304,2)</f>
        <v>0</v>
      </c>
      <c r="K304" s="213" t="s">
        <v>1</v>
      </c>
      <c r="L304" s="218"/>
      <c r="M304" s="219" t="s">
        <v>1</v>
      </c>
      <c r="N304" s="220" t="s">
        <v>38</v>
      </c>
      <c r="O304" s="73"/>
      <c r="P304" s="187">
        <f>O304*H304</f>
        <v>0</v>
      </c>
      <c r="Q304" s="187">
        <v>0.016299999999999999</v>
      </c>
      <c r="R304" s="187">
        <f>Q304*H304</f>
        <v>0.032599999999999997</v>
      </c>
      <c r="S304" s="187">
        <v>0</v>
      </c>
      <c r="T304" s="188">
        <f>S304*H304</f>
        <v>0</v>
      </c>
      <c r="AR304" s="189" t="s">
        <v>199</v>
      </c>
      <c r="AT304" s="189" t="s">
        <v>223</v>
      </c>
      <c r="AU304" s="189" t="s">
        <v>83</v>
      </c>
      <c r="AY304" s="18" t="s">
        <v>149</v>
      </c>
      <c r="BE304" s="190">
        <f>IF(N304="základní",J304,0)</f>
        <v>0</v>
      </c>
      <c r="BF304" s="190">
        <f>IF(N304="snížená",J304,0)</f>
        <v>0</v>
      </c>
      <c r="BG304" s="190">
        <f>IF(N304="zákl. přenesená",J304,0)</f>
        <v>0</v>
      </c>
      <c r="BH304" s="190">
        <f>IF(N304="sníž. přenesená",J304,0)</f>
        <v>0</v>
      </c>
      <c r="BI304" s="190">
        <f>IF(N304="nulová",J304,0)</f>
        <v>0</v>
      </c>
      <c r="BJ304" s="18" t="s">
        <v>81</v>
      </c>
      <c r="BK304" s="190">
        <f>ROUND(I304*H304,2)</f>
        <v>0</v>
      </c>
      <c r="BL304" s="18" t="s">
        <v>156</v>
      </c>
      <c r="BM304" s="189" t="s">
        <v>1514</v>
      </c>
    </row>
    <row r="305" s="12" customFormat="1">
      <c r="B305" s="194"/>
      <c r="D305" s="191" t="s">
        <v>160</v>
      </c>
      <c r="E305" s="195" t="s">
        <v>1</v>
      </c>
      <c r="F305" s="196" t="s">
        <v>1476</v>
      </c>
      <c r="H305" s="197">
        <v>1</v>
      </c>
      <c r="I305" s="198"/>
      <c r="L305" s="194"/>
      <c r="M305" s="199"/>
      <c r="N305" s="200"/>
      <c r="O305" s="200"/>
      <c r="P305" s="200"/>
      <c r="Q305" s="200"/>
      <c r="R305" s="200"/>
      <c r="S305" s="200"/>
      <c r="T305" s="201"/>
      <c r="AT305" s="195" t="s">
        <v>160</v>
      </c>
      <c r="AU305" s="195" t="s">
        <v>83</v>
      </c>
      <c r="AV305" s="12" t="s">
        <v>83</v>
      </c>
      <c r="AW305" s="12" t="s">
        <v>30</v>
      </c>
      <c r="AX305" s="12" t="s">
        <v>73</v>
      </c>
      <c r="AY305" s="195" t="s">
        <v>149</v>
      </c>
    </row>
    <row r="306" s="12" customFormat="1">
      <c r="B306" s="194"/>
      <c r="D306" s="191" t="s">
        <v>160</v>
      </c>
      <c r="E306" s="195" t="s">
        <v>1</v>
      </c>
      <c r="F306" s="196" t="s">
        <v>1460</v>
      </c>
      <c r="H306" s="197">
        <v>1</v>
      </c>
      <c r="I306" s="198"/>
      <c r="L306" s="194"/>
      <c r="M306" s="199"/>
      <c r="N306" s="200"/>
      <c r="O306" s="200"/>
      <c r="P306" s="200"/>
      <c r="Q306" s="200"/>
      <c r="R306" s="200"/>
      <c r="S306" s="200"/>
      <c r="T306" s="201"/>
      <c r="AT306" s="195" t="s">
        <v>160</v>
      </c>
      <c r="AU306" s="195" t="s">
        <v>83</v>
      </c>
      <c r="AV306" s="12" t="s">
        <v>83</v>
      </c>
      <c r="AW306" s="12" t="s">
        <v>30</v>
      </c>
      <c r="AX306" s="12" t="s">
        <v>73</v>
      </c>
      <c r="AY306" s="195" t="s">
        <v>149</v>
      </c>
    </row>
    <row r="307" s="13" customFormat="1">
      <c r="B307" s="202"/>
      <c r="D307" s="191" t="s">
        <v>160</v>
      </c>
      <c r="E307" s="203" t="s">
        <v>1</v>
      </c>
      <c r="F307" s="204" t="s">
        <v>187</v>
      </c>
      <c r="H307" s="205">
        <v>2</v>
      </c>
      <c r="I307" s="206"/>
      <c r="L307" s="202"/>
      <c r="M307" s="207"/>
      <c r="N307" s="208"/>
      <c r="O307" s="208"/>
      <c r="P307" s="208"/>
      <c r="Q307" s="208"/>
      <c r="R307" s="208"/>
      <c r="S307" s="208"/>
      <c r="T307" s="209"/>
      <c r="AT307" s="203" t="s">
        <v>160</v>
      </c>
      <c r="AU307" s="203" t="s">
        <v>83</v>
      </c>
      <c r="AV307" s="13" t="s">
        <v>156</v>
      </c>
      <c r="AW307" s="13" t="s">
        <v>30</v>
      </c>
      <c r="AX307" s="13" t="s">
        <v>81</v>
      </c>
      <c r="AY307" s="203" t="s">
        <v>149</v>
      </c>
    </row>
    <row r="308" s="1" customFormat="1" ht="36" customHeight="1">
      <c r="B308" s="177"/>
      <c r="C308" s="178" t="s">
        <v>776</v>
      </c>
      <c r="D308" s="178" t="s">
        <v>151</v>
      </c>
      <c r="E308" s="179" t="s">
        <v>1515</v>
      </c>
      <c r="F308" s="180" t="s">
        <v>1516</v>
      </c>
      <c r="G308" s="181" t="s">
        <v>334</v>
      </c>
      <c r="H308" s="182">
        <v>1</v>
      </c>
      <c r="I308" s="183"/>
      <c r="J308" s="184">
        <f>ROUND(I308*H308,2)</f>
        <v>0</v>
      </c>
      <c r="K308" s="180" t="s">
        <v>1</v>
      </c>
      <c r="L308" s="37"/>
      <c r="M308" s="185" t="s">
        <v>1</v>
      </c>
      <c r="N308" s="186" t="s">
        <v>38</v>
      </c>
      <c r="O308" s="73"/>
      <c r="P308" s="187">
        <f>O308*H308</f>
        <v>0</v>
      </c>
      <c r="Q308" s="187">
        <v>0</v>
      </c>
      <c r="R308" s="187">
        <f>Q308*H308</f>
        <v>0</v>
      </c>
      <c r="S308" s="187">
        <v>0</v>
      </c>
      <c r="T308" s="188">
        <f>S308*H308</f>
        <v>0</v>
      </c>
      <c r="AR308" s="189" t="s">
        <v>156</v>
      </c>
      <c r="AT308" s="189" t="s">
        <v>151</v>
      </c>
      <c r="AU308" s="189" t="s">
        <v>83</v>
      </c>
      <c r="AY308" s="18" t="s">
        <v>149</v>
      </c>
      <c r="BE308" s="190">
        <f>IF(N308="základní",J308,0)</f>
        <v>0</v>
      </c>
      <c r="BF308" s="190">
        <f>IF(N308="snížená",J308,0)</f>
        <v>0</v>
      </c>
      <c r="BG308" s="190">
        <f>IF(N308="zákl. přenesená",J308,0)</f>
        <v>0</v>
      </c>
      <c r="BH308" s="190">
        <f>IF(N308="sníž. přenesená",J308,0)</f>
        <v>0</v>
      </c>
      <c r="BI308" s="190">
        <f>IF(N308="nulová",J308,0)</f>
        <v>0</v>
      </c>
      <c r="BJ308" s="18" t="s">
        <v>81</v>
      </c>
      <c r="BK308" s="190">
        <f>ROUND(I308*H308,2)</f>
        <v>0</v>
      </c>
      <c r="BL308" s="18" t="s">
        <v>156</v>
      </c>
      <c r="BM308" s="189" t="s">
        <v>1517</v>
      </c>
    </row>
    <row r="309" s="12" customFormat="1">
      <c r="B309" s="194"/>
      <c r="D309" s="191" t="s">
        <v>160</v>
      </c>
      <c r="E309" s="195" t="s">
        <v>1</v>
      </c>
      <c r="F309" s="196" t="s">
        <v>692</v>
      </c>
      <c r="H309" s="197">
        <v>1</v>
      </c>
      <c r="I309" s="198"/>
      <c r="L309" s="194"/>
      <c r="M309" s="199"/>
      <c r="N309" s="200"/>
      <c r="O309" s="200"/>
      <c r="P309" s="200"/>
      <c r="Q309" s="200"/>
      <c r="R309" s="200"/>
      <c r="S309" s="200"/>
      <c r="T309" s="201"/>
      <c r="AT309" s="195" t="s">
        <v>160</v>
      </c>
      <c r="AU309" s="195" t="s">
        <v>83</v>
      </c>
      <c r="AV309" s="12" t="s">
        <v>83</v>
      </c>
      <c r="AW309" s="12" t="s">
        <v>30</v>
      </c>
      <c r="AX309" s="12" t="s">
        <v>81</v>
      </c>
      <c r="AY309" s="195" t="s">
        <v>149</v>
      </c>
    </row>
    <row r="310" s="1" customFormat="1" ht="16.5" customHeight="1">
      <c r="B310" s="177"/>
      <c r="C310" s="211" t="s">
        <v>780</v>
      </c>
      <c r="D310" s="211" t="s">
        <v>223</v>
      </c>
      <c r="E310" s="212" t="s">
        <v>1518</v>
      </c>
      <c r="F310" s="213" t="s">
        <v>1519</v>
      </c>
      <c r="G310" s="214" t="s">
        <v>334</v>
      </c>
      <c r="H310" s="215">
        <v>1</v>
      </c>
      <c r="I310" s="216"/>
      <c r="J310" s="217">
        <f>ROUND(I310*H310,2)</f>
        <v>0</v>
      </c>
      <c r="K310" s="213" t="s">
        <v>1</v>
      </c>
      <c r="L310" s="218"/>
      <c r="M310" s="219" t="s">
        <v>1</v>
      </c>
      <c r="N310" s="220" t="s">
        <v>38</v>
      </c>
      <c r="O310" s="73"/>
      <c r="P310" s="187">
        <f>O310*H310</f>
        <v>0</v>
      </c>
      <c r="Q310" s="187">
        <v>0.016639999999999999</v>
      </c>
      <c r="R310" s="187">
        <f>Q310*H310</f>
        <v>0.016639999999999999</v>
      </c>
      <c r="S310" s="187">
        <v>0</v>
      </c>
      <c r="T310" s="188">
        <f>S310*H310</f>
        <v>0</v>
      </c>
      <c r="AR310" s="189" t="s">
        <v>199</v>
      </c>
      <c r="AT310" s="189" t="s">
        <v>223</v>
      </c>
      <c r="AU310" s="189" t="s">
        <v>83</v>
      </c>
      <c r="AY310" s="18" t="s">
        <v>149</v>
      </c>
      <c r="BE310" s="190">
        <f>IF(N310="základní",J310,0)</f>
        <v>0</v>
      </c>
      <c r="BF310" s="190">
        <f>IF(N310="snížená",J310,0)</f>
        <v>0</v>
      </c>
      <c r="BG310" s="190">
        <f>IF(N310="zákl. přenesená",J310,0)</f>
        <v>0</v>
      </c>
      <c r="BH310" s="190">
        <f>IF(N310="sníž. přenesená",J310,0)</f>
        <v>0</v>
      </c>
      <c r="BI310" s="190">
        <f>IF(N310="nulová",J310,0)</f>
        <v>0</v>
      </c>
      <c r="BJ310" s="18" t="s">
        <v>81</v>
      </c>
      <c r="BK310" s="190">
        <f>ROUND(I310*H310,2)</f>
        <v>0</v>
      </c>
      <c r="BL310" s="18" t="s">
        <v>156</v>
      </c>
      <c r="BM310" s="189" t="s">
        <v>1520</v>
      </c>
    </row>
    <row r="311" s="12" customFormat="1">
      <c r="B311" s="194"/>
      <c r="D311" s="191" t="s">
        <v>160</v>
      </c>
      <c r="E311" s="195" t="s">
        <v>1</v>
      </c>
      <c r="F311" s="196" t="s">
        <v>1468</v>
      </c>
      <c r="H311" s="197">
        <v>1</v>
      </c>
      <c r="I311" s="198"/>
      <c r="L311" s="194"/>
      <c r="M311" s="199"/>
      <c r="N311" s="200"/>
      <c r="O311" s="200"/>
      <c r="P311" s="200"/>
      <c r="Q311" s="200"/>
      <c r="R311" s="200"/>
      <c r="S311" s="200"/>
      <c r="T311" s="201"/>
      <c r="AT311" s="195" t="s">
        <v>160</v>
      </c>
      <c r="AU311" s="195" t="s">
        <v>83</v>
      </c>
      <c r="AV311" s="12" t="s">
        <v>83</v>
      </c>
      <c r="AW311" s="12" t="s">
        <v>30</v>
      </c>
      <c r="AX311" s="12" t="s">
        <v>81</v>
      </c>
      <c r="AY311" s="195" t="s">
        <v>149</v>
      </c>
    </row>
    <row r="312" s="1" customFormat="1" ht="36" customHeight="1">
      <c r="B312" s="177"/>
      <c r="C312" s="178" t="s">
        <v>785</v>
      </c>
      <c r="D312" s="178" t="s">
        <v>151</v>
      </c>
      <c r="E312" s="179" t="s">
        <v>1521</v>
      </c>
      <c r="F312" s="180" t="s">
        <v>1522</v>
      </c>
      <c r="G312" s="181" t="s">
        <v>334</v>
      </c>
      <c r="H312" s="182">
        <v>2</v>
      </c>
      <c r="I312" s="183"/>
      <c r="J312" s="184">
        <f>ROUND(I312*H312,2)</f>
        <v>0</v>
      </c>
      <c r="K312" s="180" t="s">
        <v>1</v>
      </c>
      <c r="L312" s="37"/>
      <c r="M312" s="185" t="s">
        <v>1</v>
      </c>
      <c r="N312" s="186" t="s">
        <v>38</v>
      </c>
      <c r="O312" s="73"/>
      <c r="P312" s="187">
        <f>O312*H312</f>
        <v>0</v>
      </c>
      <c r="Q312" s="187">
        <v>0</v>
      </c>
      <c r="R312" s="187">
        <f>Q312*H312</f>
        <v>0</v>
      </c>
      <c r="S312" s="187">
        <v>0</v>
      </c>
      <c r="T312" s="188">
        <f>S312*H312</f>
        <v>0</v>
      </c>
      <c r="AR312" s="189" t="s">
        <v>156</v>
      </c>
      <c r="AT312" s="189" t="s">
        <v>151</v>
      </c>
      <c r="AU312" s="189" t="s">
        <v>83</v>
      </c>
      <c r="AY312" s="18" t="s">
        <v>149</v>
      </c>
      <c r="BE312" s="190">
        <f>IF(N312="základní",J312,0)</f>
        <v>0</v>
      </c>
      <c r="BF312" s="190">
        <f>IF(N312="snížená",J312,0)</f>
        <v>0</v>
      </c>
      <c r="BG312" s="190">
        <f>IF(N312="zákl. přenesená",J312,0)</f>
        <v>0</v>
      </c>
      <c r="BH312" s="190">
        <f>IF(N312="sníž. přenesená",J312,0)</f>
        <v>0</v>
      </c>
      <c r="BI312" s="190">
        <f>IF(N312="nulová",J312,0)</f>
        <v>0</v>
      </c>
      <c r="BJ312" s="18" t="s">
        <v>81</v>
      </c>
      <c r="BK312" s="190">
        <f>ROUND(I312*H312,2)</f>
        <v>0</v>
      </c>
      <c r="BL312" s="18" t="s">
        <v>156</v>
      </c>
      <c r="BM312" s="189" t="s">
        <v>1523</v>
      </c>
    </row>
    <row r="313" s="12" customFormat="1">
      <c r="B313" s="194"/>
      <c r="D313" s="191" t="s">
        <v>160</v>
      </c>
      <c r="E313" s="195" t="s">
        <v>1</v>
      </c>
      <c r="F313" s="196" t="s">
        <v>749</v>
      </c>
      <c r="H313" s="197">
        <v>2</v>
      </c>
      <c r="I313" s="198"/>
      <c r="L313" s="194"/>
      <c r="M313" s="199"/>
      <c r="N313" s="200"/>
      <c r="O313" s="200"/>
      <c r="P313" s="200"/>
      <c r="Q313" s="200"/>
      <c r="R313" s="200"/>
      <c r="S313" s="200"/>
      <c r="T313" s="201"/>
      <c r="AT313" s="195" t="s">
        <v>160</v>
      </c>
      <c r="AU313" s="195" t="s">
        <v>83</v>
      </c>
      <c r="AV313" s="12" t="s">
        <v>83</v>
      </c>
      <c r="AW313" s="12" t="s">
        <v>30</v>
      </c>
      <c r="AX313" s="12" t="s">
        <v>81</v>
      </c>
      <c r="AY313" s="195" t="s">
        <v>149</v>
      </c>
    </row>
    <row r="314" s="1" customFormat="1" ht="16.5" customHeight="1">
      <c r="B314" s="177"/>
      <c r="C314" s="211" t="s">
        <v>790</v>
      </c>
      <c r="D314" s="211" t="s">
        <v>223</v>
      </c>
      <c r="E314" s="212" t="s">
        <v>1524</v>
      </c>
      <c r="F314" s="213" t="s">
        <v>1525</v>
      </c>
      <c r="G314" s="214" t="s">
        <v>334</v>
      </c>
      <c r="H314" s="215">
        <v>2</v>
      </c>
      <c r="I314" s="216"/>
      <c r="J314" s="217">
        <f>ROUND(I314*H314,2)</f>
        <v>0</v>
      </c>
      <c r="K314" s="213" t="s">
        <v>1</v>
      </c>
      <c r="L314" s="218"/>
      <c r="M314" s="219" t="s">
        <v>1</v>
      </c>
      <c r="N314" s="220" t="s">
        <v>38</v>
      </c>
      <c r="O314" s="73"/>
      <c r="P314" s="187">
        <f>O314*H314</f>
        <v>0</v>
      </c>
      <c r="Q314" s="187">
        <v>0.048599999999999997</v>
      </c>
      <c r="R314" s="187">
        <f>Q314*H314</f>
        <v>0.097199999999999995</v>
      </c>
      <c r="S314" s="187">
        <v>0</v>
      </c>
      <c r="T314" s="188">
        <f>S314*H314</f>
        <v>0</v>
      </c>
      <c r="AR314" s="189" t="s">
        <v>199</v>
      </c>
      <c r="AT314" s="189" t="s">
        <v>223</v>
      </c>
      <c r="AU314" s="189" t="s">
        <v>83</v>
      </c>
      <c r="AY314" s="18" t="s">
        <v>149</v>
      </c>
      <c r="BE314" s="190">
        <f>IF(N314="základní",J314,0)</f>
        <v>0</v>
      </c>
      <c r="BF314" s="190">
        <f>IF(N314="snížená",J314,0)</f>
        <v>0</v>
      </c>
      <c r="BG314" s="190">
        <f>IF(N314="zákl. přenesená",J314,0)</f>
        <v>0</v>
      </c>
      <c r="BH314" s="190">
        <f>IF(N314="sníž. přenesená",J314,0)</f>
        <v>0</v>
      </c>
      <c r="BI314" s="190">
        <f>IF(N314="nulová",J314,0)</f>
        <v>0</v>
      </c>
      <c r="BJ314" s="18" t="s">
        <v>81</v>
      </c>
      <c r="BK314" s="190">
        <f>ROUND(I314*H314,2)</f>
        <v>0</v>
      </c>
      <c r="BL314" s="18" t="s">
        <v>156</v>
      </c>
      <c r="BM314" s="189" t="s">
        <v>1526</v>
      </c>
    </row>
    <row r="315" s="12" customFormat="1">
      <c r="B315" s="194"/>
      <c r="D315" s="191" t="s">
        <v>160</v>
      </c>
      <c r="E315" s="195" t="s">
        <v>1</v>
      </c>
      <c r="F315" s="196" t="s">
        <v>1489</v>
      </c>
      <c r="H315" s="197">
        <v>2</v>
      </c>
      <c r="I315" s="198"/>
      <c r="L315" s="194"/>
      <c r="M315" s="199"/>
      <c r="N315" s="200"/>
      <c r="O315" s="200"/>
      <c r="P315" s="200"/>
      <c r="Q315" s="200"/>
      <c r="R315" s="200"/>
      <c r="S315" s="200"/>
      <c r="T315" s="201"/>
      <c r="AT315" s="195" t="s">
        <v>160</v>
      </c>
      <c r="AU315" s="195" t="s">
        <v>83</v>
      </c>
      <c r="AV315" s="12" t="s">
        <v>83</v>
      </c>
      <c r="AW315" s="12" t="s">
        <v>30</v>
      </c>
      <c r="AX315" s="12" t="s">
        <v>81</v>
      </c>
      <c r="AY315" s="195" t="s">
        <v>149</v>
      </c>
    </row>
    <row r="316" s="1" customFormat="1" ht="48" customHeight="1">
      <c r="B316" s="177"/>
      <c r="C316" s="178" t="s">
        <v>795</v>
      </c>
      <c r="D316" s="178" t="s">
        <v>151</v>
      </c>
      <c r="E316" s="179" t="s">
        <v>1527</v>
      </c>
      <c r="F316" s="180" t="s">
        <v>1528</v>
      </c>
      <c r="G316" s="181" t="s">
        <v>334</v>
      </c>
      <c r="H316" s="182">
        <v>4</v>
      </c>
      <c r="I316" s="183"/>
      <c r="J316" s="184">
        <f>ROUND(I316*H316,2)</f>
        <v>0</v>
      </c>
      <c r="K316" s="180" t="s">
        <v>531</v>
      </c>
      <c r="L316" s="37"/>
      <c r="M316" s="185" t="s">
        <v>1</v>
      </c>
      <c r="N316" s="186" t="s">
        <v>38</v>
      </c>
      <c r="O316" s="73"/>
      <c r="P316" s="187">
        <f>O316*H316</f>
        <v>0</v>
      </c>
      <c r="Q316" s="187">
        <v>0.0016199999999999999</v>
      </c>
      <c r="R316" s="187">
        <f>Q316*H316</f>
        <v>0.0064799999999999996</v>
      </c>
      <c r="S316" s="187">
        <v>0</v>
      </c>
      <c r="T316" s="188">
        <f>S316*H316</f>
        <v>0</v>
      </c>
      <c r="AR316" s="189" t="s">
        <v>156</v>
      </c>
      <c r="AT316" s="189" t="s">
        <v>151</v>
      </c>
      <c r="AU316" s="189" t="s">
        <v>83</v>
      </c>
      <c r="AY316" s="18" t="s">
        <v>149</v>
      </c>
      <c r="BE316" s="190">
        <f>IF(N316="základní",J316,0)</f>
        <v>0</v>
      </c>
      <c r="BF316" s="190">
        <f>IF(N316="snížená",J316,0)</f>
        <v>0</v>
      </c>
      <c r="BG316" s="190">
        <f>IF(N316="zákl. přenesená",J316,0)</f>
        <v>0</v>
      </c>
      <c r="BH316" s="190">
        <f>IF(N316="sníž. přenesená",J316,0)</f>
        <v>0</v>
      </c>
      <c r="BI316" s="190">
        <f>IF(N316="nulová",J316,0)</f>
        <v>0</v>
      </c>
      <c r="BJ316" s="18" t="s">
        <v>81</v>
      </c>
      <c r="BK316" s="190">
        <f>ROUND(I316*H316,2)</f>
        <v>0</v>
      </c>
      <c r="BL316" s="18" t="s">
        <v>156</v>
      </c>
      <c r="BM316" s="189" t="s">
        <v>1529</v>
      </c>
    </row>
    <row r="317" s="12" customFormat="1">
      <c r="B317" s="194"/>
      <c r="D317" s="191" t="s">
        <v>160</v>
      </c>
      <c r="E317" s="195" t="s">
        <v>1</v>
      </c>
      <c r="F317" s="196" t="s">
        <v>703</v>
      </c>
      <c r="H317" s="197">
        <v>4</v>
      </c>
      <c r="I317" s="198"/>
      <c r="L317" s="194"/>
      <c r="M317" s="199"/>
      <c r="N317" s="200"/>
      <c r="O317" s="200"/>
      <c r="P317" s="200"/>
      <c r="Q317" s="200"/>
      <c r="R317" s="200"/>
      <c r="S317" s="200"/>
      <c r="T317" s="201"/>
      <c r="AT317" s="195" t="s">
        <v>160</v>
      </c>
      <c r="AU317" s="195" t="s">
        <v>83</v>
      </c>
      <c r="AV317" s="12" t="s">
        <v>83</v>
      </c>
      <c r="AW317" s="12" t="s">
        <v>30</v>
      </c>
      <c r="AX317" s="12" t="s">
        <v>81</v>
      </c>
      <c r="AY317" s="195" t="s">
        <v>149</v>
      </c>
    </row>
    <row r="318" s="1" customFormat="1" ht="16.5" customHeight="1">
      <c r="B318" s="177"/>
      <c r="C318" s="211" t="s">
        <v>800</v>
      </c>
      <c r="D318" s="211" t="s">
        <v>223</v>
      </c>
      <c r="E318" s="212" t="s">
        <v>1530</v>
      </c>
      <c r="F318" s="213" t="s">
        <v>1531</v>
      </c>
      <c r="G318" s="214" t="s">
        <v>334</v>
      </c>
      <c r="H318" s="215">
        <v>2</v>
      </c>
      <c r="I318" s="216"/>
      <c r="J318" s="217">
        <f>ROUND(I318*H318,2)</f>
        <v>0</v>
      </c>
      <c r="K318" s="213" t="s">
        <v>1</v>
      </c>
      <c r="L318" s="218"/>
      <c r="M318" s="219" t="s">
        <v>1</v>
      </c>
      <c r="N318" s="220" t="s">
        <v>38</v>
      </c>
      <c r="O318" s="73"/>
      <c r="P318" s="187">
        <f>O318*H318</f>
        <v>0</v>
      </c>
      <c r="Q318" s="187">
        <v>0.01847</v>
      </c>
      <c r="R318" s="187">
        <f>Q318*H318</f>
        <v>0.036940000000000001</v>
      </c>
      <c r="S318" s="187">
        <v>0</v>
      </c>
      <c r="T318" s="188">
        <f>S318*H318</f>
        <v>0</v>
      </c>
      <c r="AR318" s="189" t="s">
        <v>199</v>
      </c>
      <c r="AT318" s="189" t="s">
        <v>223</v>
      </c>
      <c r="AU318" s="189" t="s">
        <v>83</v>
      </c>
      <c r="AY318" s="18" t="s">
        <v>149</v>
      </c>
      <c r="BE318" s="190">
        <f>IF(N318="základní",J318,0)</f>
        <v>0</v>
      </c>
      <c r="BF318" s="190">
        <f>IF(N318="snížená",J318,0)</f>
        <v>0</v>
      </c>
      <c r="BG318" s="190">
        <f>IF(N318="zákl. přenesená",J318,0)</f>
        <v>0</v>
      </c>
      <c r="BH318" s="190">
        <f>IF(N318="sníž. přenesená",J318,0)</f>
        <v>0</v>
      </c>
      <c r="BI318" s="190">
        <f>IF(N318="nulová",J318,0)</f>
        <v>0</v>
      </c>
      <c r="BJ318" s="18" t="s">
        <v>81</v>
      </c>
      <c r="BK318" s="190">
        <f>ROUND(I318*H318,2)</f>
        <v>0</v>
      </c>
      <c r="BL318" s="18" t="s">
        <v>156</v>
      </c>
      <c r="BM318" s="189" t="s">
        <v>1532</v>
      </c>
    </row>
    <row r="319" s="12" customFormat="1">
      <c r="B319" s="194"/>
      <c r="D319" s="191" t="s">
        <v>160</v>
      </c>
      <c r="E319" s="195" t="s">
        <v>1</v>
      </c>
      <c r="F319" s="196" t="s">
        <v>1476</v>
      </c>
      <c r="H319" s="197">
        <v>1</v>
      </c>
      <c r="I319" s="198"/>
      <c r="L319" s="194"/>
      <c r="M319" s="199"/>
      <c r="N319" s="200"/>
      <c r="O319" s="200"/>
      <c r="P319" s="200"/>
      <c r="Q319" s="200"/>
      <c r="R319" s="200"/>
      <c r="S319" s="200"/>
      <c r="T319" s="201"/>
      <c r="AT319" s="195" t="s">
        <v>160</v>
      </c>
      <c r="AU319" s="195" t="s">
        <v>83</v>
      </c>
      <c r="AV319" s="12" t="s">
        <v>83</v>
      </c>
      <c r="AW319" s="12" t="s">
        <v>30</v>
      </c>
      <c r="AX319" s="12" t="s">
        <v>73</v>
      </c>
      <c r="AY319" s="195" t="s">
        <v>149</v>
      </c>
    </row>
    <row r="320" s="12" customFormat="1">
      <c r="B320" s="194"/>
      <c r="D320" s="191" t="s">
        <v>160</v>
      </c>
      <c r="E320" s="195" t="s">
        <v>1</v>
      </c>
      <c r="F320" s="196" t="s">
        <v>1460</v>
      </c>
      <c r="H320" s="197">
        <v>1</v>
      </c>
      <c r="I320" s="198"/>
      <c r="L320" s="194"/>
      <c r="M320" s="199"/>
      <c r="N320" s="200"/>
      <c r="O320" s="200"/>
      <c r="P320" s="200"/>
      <c r="Q320" s="200"/>
      <c r="R320" s="200"/>
      <c r="S320" s="200"/>
      <c r="T320" s="201"/>
      <c r="AT320" s="195" t="s">
        <v>160</v>
      </c>
      <c r="AU320" s="195" t="s">
        <v>83</v>
      </c>
      <c r="AV320" s="12" t="s">
        <v>83</v>
      </c>
      <c r="AW320" s="12" t="s">
        <v>30</v>
      </c>
      <c r="AX320" s="12" t="s">
        <v>73</v>
      </c>
      <c r="AY320" s="195" t="s">
        <v>149</v>
      </c>
    </row>
    <row r="321" s="13" customFormat="1">
      <c r="B321" s="202"/>
      <c r="D321" s="191" t="s">
        <v>160</v>
      </c>
      <c r="E321" s="203" t="s">
        <v>1</v>
      </c>
      <c r="F321" s="204" t="s">
        <v>187</v>
      </c>
      <c r="H321" s="205">
        <v>2</v>
      </c>
      <c r="I321" s="206"/>
      <c r="L321" s="202"/>
      <c r="M321" s="207"/>
      <c r="N321" s="208"/>
      <c r="O321" s="208"/>
      <c r="P321" s="208"/>
      <c r="Q321" s="208"/>
      <c r="R321" s="208"/>
      <c r="S321" s="208"/>
      <c r="T321" s="209"/>
      <c r="AT321" s="203" t="s">
        <v>160</v>
      </c>
      <c r="AU321" s="203" t="s">
        <v>83</v>
      </c>
      <c r="AV321" s="13" t="s">
        <v>156</v>
      </c>
      <c r="AW321" s="13" t="s">
        <v>30</v>
      </c>
      <c r="AX321" s="13" t="s">
        <v>81</v>
      </c>
      <c r="AY321" s="203" t="s">
        <v>149</v>
      </c>
    </row>
    <row r="322" s="1" customFormat="1" ht="24" customHeight="1">
      <c r="B322" s="177"/>
      <c r="C322" s="211" t="s">
        <v>804</v>
      </c>
      <c r="D322" s="211" t="s">
        <v>223</v>
      </c>
      <c r="E322" s="212" t="s">
        <v>1533</v>
      </c>
      <c r="F322" s="213" t="s">
        <v>1534</v>
      </c>
      <c r="G322" s="214" t="s">
        <v>334</v>
      </c>
      <c r="H322" s="215">
        <v>2</v>
      </c>
      <c r="I322" s="216"/>
      <c r="J322" s="217">
        <f>ROUND(I322*H322,2)</f>
        <v>0</v>
      </c>
      <c r="K322" s="213" t="s">
        <v>1</v>
      </c>
      <c r="L322" s="218"/>
      <c r="M322" s="219" t="s">
        <v>1</v>
      </c>
      <c r="N322" s="220" t="s">
        <v>38</v>
      </c>
      <c r="O322" s="73"/>
      <c r="P322" s="187">
        <f>O322*H322</f>
        <v>0</v>
      </c>
      <c r="Q322" s="187">
        <v>0.0065399999999999998</v>
      </c>
      <c r="R322" s="187">
        <f>Q322*H322</f>
        <v>0.01308</v>
      </c>
      <c r="S322" s="187">
        <v>0</v>
      </c>
      <c r="T322" s="188">
        <f>S322*H322</f>
        <v>0</v>
      </c>
      <c r="AR322" s="189" t="s">
        <v>199</v>
      </c>
      <c r="AT322" s="189" t="s">
        <v>223</v>
      </c>
      <c r="AU322" s="189" t="s">
        <v>83</v>
      </c>
      <c r="AY322" s="18" t="s">
        <v>149</v>
      </c>
      <c r="BE322" s="190">
        <f>IF(N322="základní",J322,0)</f>
        <v>0</v>
      </c>
      <c r="BF322" s="190">
        <f>IF(N322="snížená",J322,0)</f>
        <v>0</v>
      </c>
      <c r="BG322" s="190">
        <f>IF(N322="zákl. přenesená",J322,0)</f>
        <v>0</v>
      </c>
      <c r="BH322" s="190">
        <f>IF(N322="sníž. přenesená",J322,0)</f>
        <v>0</v>
      </c>
      <c r="BI322" s="190">
        <f>IF(N322="nulová",J322,0)</f>
        <v>0</v>
      </c>
      <c r="BJ322" s="18" t="s">
        <v>81</v>
      </c>
      <c r="BK322" s="190">
        <f>ROUND(I322*H322,2)</f>
        <v>0</v>
      </c>
      <c r="BL322" s="18" t="s">
        <v>156</v>
      </c>
      <c r="BM322" s="189" t="s">
        <v>1535</v>
      </c>
    </row>
    <row r="323" s="12" customFormat="1">
      <c r="B323" s="194"/>
      <c r="D323" s="191" t="s">
        <v>160</v>
      </c>
      <c r="E323" s="195" t="s">
        <v>1</v>
      </c>
      <c r="F323" s="196" t="s">
        <v>1476</v>
      </c>
      <c r="H323" s="197">
        <v>1</v>
      </c>
      <c r="I323" s="198"/>
      <c r="L323" s="194"/>
      <c r="M323" s="199"/>
      <c r="N323" s="200"/>
      <c r="O323" s="200"/>
      <c r="P323" s="200"/>
      <c r="Q323" s="200"/>
      <c r="R323" s="200"/>
      <c r="S323" s="200"/>
      <c r="T323" s="201"/>
      <c r="AT323" s="195" t="s">
        <v>160</v>
      </c>
      <c r="AU323" s="195" t="s">
        <v>83</v>
      </c>
      <c r="AV323" s="12" t="s">
        <v>83</v>
      </c>
      <c r="AW323" s="12" t="s">
        <v>30</v>
      </c>
      <c r="AX323" s="12" t="s">
        <v>73</v>
      </c>
      <c r="AY323" s="195" t="s">
        <v>149</v>
      </c>
    </row>
    <row r="324" s="12" customFormat="1">
      <c r="B324" s="194"/>
      <c r="D324" s="191" t="s">
        <v>160</v>
      </c>
      <c r="E324" s="195" t="s">
        <v>1</v>
      </c>
      <c r="F324" s="196" t="s">
        <v>1460</v>
      </c>
      <c r="H324" s="197">
        <v>1</v>
      </c>
      <c r="I324" s="198"/>
      <c r="L324" s="194"/>
      <c r="M324" s="199"/>
      <c r="N324" s="200"/>
      <c r="O324" s="200"/>
      <c r="P324" s="200"/>
      <c r="Q324" s="200"/>
      <c r="R324" s="200"/>
      <c r="S324" s="200"/>
      <c r="T324" s="201"/>
      <c r="AT324" s="195" t="s">
        <v>160</v>
      </c>
      <c r="AU324" s="195" t="s">
        <v>83</v>
      </c>
      <c r="AV324" s="12" t="s">
        <v>83</v>
      </c>
      <c r="AW324" s="12" t="s">
        <v>30</v>
      </c>
      <c r="AX324" s="12" t="s">
        <v>73</v>
      </c>
      <c r="AY324" s="195" t="s">
        <v>149</v>
      </c>
    </row>
    <row r="325" s="13" customFormat="1">
      <c r="B325" s="202"/>
      <c r="D325" s="191" t="s">
        <v>160</v>
      </c>
      <c r="E325" s="203" t="s">
        <v>1</v>
      </c>
      <c r="F325" s="204" t="s">
        <v>187</v>
      </c>
      <c r="H325" s="205">
        <v>2</v>
      </c>
      <c r="I325" s="206"/>
      <c r="L325" s="202"/>
      <c r="M325" s="207"/>
      <c r="N325" s="208"/>
      <c r="O325" s="208"/>
      <c r="P325" s="208"/>
      <c r="Q325" s="208"/>
      <c r="R325" s="208"/>
      <c r="S325" s="208"/>
      <c r="T325" s="209"/>
      <c r="AT325" s="203" t="s">
        <v>160</v>
      </c>
      <c r="AU325" s="203" t="s">
        <v>83</v>
      </c>
      <c r="AV325" s="13" t="s">
        <v>156</v>
      </c>
      <c r="AW325" s="13" t="s">
        <v>30</v>
      </c>
      <c r="AX325" s="13" t="s">
        <v>81</v>
      </c>
      <c r="AY325" s="203" t="s">
        <v>149</v>
      </c>
    </row>
    <row r="326" s="1" customFormat="1" ht="24" customHeight="1">
      <c r="B326" s="177"/>
      <c r="C326" s="178" t="s">
        <v>810</v>
      </c>
      <c r="D326" s="178" t="s">
        <v>151</v>
      </c>
      <c r="E326" s="179" t="s">
        <v>1536</v>
      </c>
      <c r="F326" s="180" t="s">
        <v>1537</v>
      </c>
      <c r="G326" s="181" t="s">
        <v>334</v>
      </c>
      <c r="H326" s="182">
        <v>1</v>
      </c>
      <c r="I326" s="183"/>
      <c r="J326" s="184">
        <f>ROUND(I326*H326,2)</f>
        <v>0</v>
      </c>
      <c r="K326" s="180" t="s">
        <v>531</v>
      </c>
      <c r="L326" s="37"/>
      <c r="M326" s="185" t="s">
        <v>1</v>
      </c>
      <c r="N326" s="186" t="s">
        <v>38</v>
      </c>
      <c r="O326" s="73"/>
      <c r="P326" s="187">
        <f>O326*H326</f>
        <v>0</v>
      </c>
      <c r="Q326" s="187">
        <v>0.00034000000000000002</v>
      </c>
      <c r="R326" s="187">
        <f>Q326*H326</f>
        <v>0.00034000000000000002</v>
      </c>
      <c r="S326" s="187">
        <v>0</v>
      </c>
      <c r="T326" s="188">
        <f>S326*H326</f>
        <v>0</v>
      </c>
      <c r="AR326" s="189" t="s">
        <v>156</v>
      </c>
      <c r="AT326" s="189" t="s">
        <v>151</v>
      </c>
      <c r="AU326" s="189" t="s">
        <v>83</v>
      </c>
      <c r="AY326" s="18" t="s">
        <v>149</v>
      </c>
      <c r="BE326" s="190">
        <f>IF(N326="základní",J326,0)</f>
        <v>0</v>
      </c>
      <c r="BF326" s="190">
        <f>IF(N326="snížená",J326,0)</f>
        <v>0</v>
      </c>
      <c r="BG326" s="190">
        <f>IF(N326="zákl. přenesená",J326,0)</f>
        <v>0</v>
      </c>
      <c r="BH326" s="190">
        <f>IF(N326="sníž. přenesená",J326,0)</f>
        <v>0</v>
      </c>
      <c r="BI326" s="190">
        <f>IF(N326="nulová",J326,0)</f>
        <v>0</v>
      </c>
      <c r="BJ326" s="18" t="s">
        <v>81</v>
      </c>
      <c r="BK326" s="190">
        <f>ROUND(I326*H326,2)</f>
        <v>0</v>
      </c>
      <c r="BL326" s="18" t="s">
        <v>156</v>
      </c>
      <c r="BM326" s="189" t="s">
        <v>1538</v>
      </c>
    </row>
    <row r="327" s="12" customFormat="1">
      <c r="B327" s="194"/>
      <c r="D327" s="191" t="s">
        <v>160</v>
      </c>
      <c r="E327" s="195" t="s">
        <v>1</v>
      </c>
      <c r="F327" s="196" t="s">
        <v>692</v>
      </c>
      <c r="H327" s="197">
        <v>1</v>
      </c>
      <c r="I327" s="198"/>
      <c r="L327" s="194"/>
      <c r="M327" s="199"/>
      <c r="N327" s="200"/>
      <c r="O327" s="200"/>
      <c r="P327" s="200"/>
      <c r="Q327" s="200"/>
      <c r="R327" s="200"/>
      <c r="S327" s="200"/>
      <c r="T327" s="201"/>
      <c r="AT327" s="195" t="s">
        <v>160</v>
      </c>
      <c r="AU327" s="195" t="s">
        <v>83</v>
      </c>
      <c r="AV327" s="12" t="s">
        <v>83</v>
      </c>
      <c r="AW327" s="12" t="s">
        <v>30</v>
      </c>
      <c r="AX327" s="12" t="s">
        <v>81</v>
      </c>
      <c r="AY327" s="195" t="s">
        <v>149</v>
      </c>
    </row>
    <row r="328" s="1" customFormat="1" ht="16.5" customHeight="1">
      <c r="B328" s="177"/>
      <c r="C328" s="211" t="s">
        <v>814</v>
      </c>
      <c r="D328" s="211" t="s">
        <v>223</v>
      </c>
      <c r="E328" s="212" t="s">
        <v>1539</v>
      </c>
      <c r="F328" s="213" t="s">
        <v>1540</v>
      </c>
      <c r="G328" s="214" t="s">
        <v>334</v>
      </c>
      <c r="H328" s="215">
        <v>1</v>
      </c>
      <c r="I328" s="216"/>
      <c r="J328" s="217">
        <f>ROUND(I328*H328,2)</f>
        <v>0</v>
      </c>
      <c r="K328" s="213" t="s">
        <v>1</v>
      </c>
      <c r="L328" s="218"/>
      <c r="M328" s="219" t="s">
        <v>1</v>
      </c>
      <c r="N328" s="220" t="s">
        <v>38</v>
      </c>
      <c r="O328" s="73"/>
      <c r="P328" s="187">
        <f>O328*H328</f>
        <v>0</v>
      </c>
      <c r="Q328" s="187">
        <v>0.037999999999999999</v>
      </c>
      <c r="R328" s="187">
        <f>Q328*H328</f>
        <v>0.037999999999999999</v>
      </c>
      <c r="S328" s="187">
        <v>0</v>
      </c>
      <c r="T328" s="188">
        <f>S328*H328</f>
        <v>0</v>
      </c>
      <c r="AR328" s="189" t="s">
        <v>199</v>
      </c>
      <c r="AT328" s="189" t="s">
        <v>223</v>
      </c>
      <c r="AU328" s="189" t="s">
        <v>83</v>
      </c>
      <c r="AY328" s="18" t="s">
        <v>149</v>
      </c>
      <c r="BE328" s="190">
        <f>IF(N328="základní",J328,0)</f>
        <v>0</v>
      </c>
      <c r="BF328" s="190">
        <f>IF(N328="snížená",J328,0)</f>
        <v>0</v>
      </c>
      <c r="BG328" s="190">
        <f>IF(N328="zákl. přenesená",J328,0)</f>
        <v>0</v>
      </c>
      <c r="BH328" s="190">
        <f>IF(N328="sníž. přenesená",J328,0)</f>
        <v>0</v>
      </c>
      <c r="BI328" s="190">
        <f>IF(N328="nulová",J328,0)</f>
        <v>0</v>
      </c>
      <c r="BJ328" s="18" t="s">
        <v>81</v>
      </c>
      <c r="BK328" s="190">
        <f>ROUND(I328*H328,2)</f>
        <v>0</v>
      </c>
      <c r="BL328" s="18" t="s">
        <v>156</v>
      </c>
      <c r="BM328" s="189" t="s">
        <v>1541</v>
      </c>
    </row>
    <row r="329" s="12" customFormat="1">
      <c r="B329" s="194"/>
      <c r="D329" s="191" t="s">
        <v>160</v>
      </c>
      <c r="E329" s="195" t="s">
        <v>1</v>
      </c>
      <c r="F329" s="196" t="s">
        <v>1476</v>
      </c>
      <c r="H329" s="197">
        <v>1</v>
      </c>
      <c r="I329" s="198"/>
      <c r="L329" s="194"/>
      <c r="M329" s="199"/>
      <c r="N329" s="200"/>
      <c r="O329" s="200"/>
      <c r="P329" s="200"/>
      <c r="Q329" s="200"/>
      <c r="R329" s="200"/>
      <c r="S329" s="200"/>
      <c r="T329" s="201"/>
      <c r="AT329" s="195" t="s">
        <v>160</v>
      </c>
      <c r="AU329" s="195" t="s">
        <v>83</v>
      </c>
      <c r="AV329" s="12" t="s">
        <v>83</v>
      </c>
      <c r="AW329" s="12" t="s">
        <v>30</v>
      </c>
      <c r="AX329" s="12" t="s">
        <v>73</v>
      </c>
      <c r="AY329" s="195" t="s">
        <v>149</v>
      </c>
    </row>
    <row r="330" s="13" customFormat="1">
      <c r="B330" s="202"/>
      <c r="D330" s="191" t="s">
        <v>160</v>
      </c>
      <c r="E330" s="203" t="s">
        <v>1</v>
      </c>
      <c r="F330" s="204" t="s">
        <v>187</v>
      </c>
      <c r="H330" s="205">
        <v>1</v>
      </c>
      <c r="I330" s="206"/>
      <c r="L330" s="202"/>
      <c r="M330" s="207"/>
      <c r="N330" s="208"/>
      <c r="O330" s="208"/>
      <c r="P330" s="208"/>
      <c r="Q330" s="208"/>
      <c r="R330" s="208"/>
      <c r="S330" s="208"/>
      <c r="T330" s="209"/>
      <c r="AT330" s="203" t="s">
        <v>160</v>
      </c>
      <c r="AU330" s="203" t="s">
        <v>83</v>
      </c>
      <c r="AV330" s="13" t="s">
        <v>156</v>
      </c>
      <c r="AW330" s="13" t="s">
        <v>30</v>
      </c>
      <c r="AX330" s="13" t="s">
        <v>81</v>
      </c>
      <c r="AY330" s="203" t="s">
        <v>149</v>
      </c>
    </row>
    <row r="331" s="1" customFormat="1" ht="16.5" customHeight="1">
      <c r="B331" s="177"/>
      <c r="C331" s="211" t="s">
        <v>818</v>
      </c>
      <c r="D331" s="211" t="s">
        <v>223</v>
      </c>
      <c r="E331" s="212" t="s">
        <v>1542</v>
      </c>
      <c r="F331" s="213" t="s">
        <v>1543</v>
      </c>
      <c r="G331" s="214" t="s">
        <v>334</v>
      </c>
      <c r="H331" s="215">
        <v>1</v>
      </c>
      <c r="I331" s="216"/>
      <c r="J331" s="217">
        <f>ROUND(I331*H331,2)</f>
        <v>0</v>
      </c>
      <c r="K331" s="213" t="s">
        <v>1</v>
      </c>
      <c r="L331" s="218"/>
      <c r="M331" s="219" t="s">
        <v>1</v>
      </c>
      <c r="N331" s="220" t="s">
        <v>38</v>
      </c>
      <c r="O331" s="73"/>
      <c r="P331" s="187">
        <f>O331*H331</f>
        <v>0</v>
      </c>
      <c r="Q331" s="187">
        <v>0.001</v>
      </c>
      <c r="R331" s="187">
        <f>Q331*H331</f>
        <v>0.001</v>
      </c>
      <c r="S331" s="187">
        <v>0</v>
      </c>
      <c r="T331" s="188">
        <f>S331*H331</f>
        <v>0</v>
      </c>
      <c r="AR331" s="189" t="s">
        <v>199</v>
      </c>
      <c r="AT331" s="189" t="s">
        <v>223</v>
      </c>
      <c r="AU331" s="189" t="s">
        <v>83</v>
      </c>
      <c r="AY331" s="18" t="s">
        <v>149</v>
      </c>
      <c r="BE331" s="190">
        <f>IF(N331="základní",J331,0)</f>
        <v>0</v>
      </c>
      <c r="BF331" s="190">
        <f>IF(N331="snížená",J331,0)</f>
        <v>0</v>
      </c>
      <c r="BG331" s="190">
        <f>IF(N331="zákl. přenesená",J331,0)</f>
        <v>0</v>
      </c>
      <c r="BH331" s="190">
        <f>IF(N331="sníž. přenesená",J331,0)</f>
        <v>0</v>
      </c>
      <c r="BI331" s="190">
        <f>IF(N331="nulová",J331,0)</f>
        <v>0</v>
      </c>
      <c r="BJ331" s="18" t="s">
        <v>81</v>
      </c>
      <c r="BK331" s="190">
        <f>ROUND(I331*H331,2)</f>
        <v>0</v>
      </c>
      <c r="BL331" s="18" t="s">
        <v>156</v>
      </c>
      <c r="BM331" s="189" t="s">
        <v>1544</v>
      </c>
    </row>
    <row r="332" s="12" customFormat="1">
      <c r="B332" s="194"/>
      <c r="D332" s="191" t="s">
        <v>160</v>
      </c>
      <c r="E332" s="195" t="s">
        <v>1</v>
      </c>
      <c r="F332" s="196" t="s">
        <v>692</v>
      </c>
      <c r="H332" s="197">
        <v>1</v>
      </c>
      <c r="I332" s="198"/>
      <c r="L332" s="194"/>
      <c r="M332" s="199"/>
      <c r="N332" s="200"/>
      <c r="O332" s="200"/>
      <c r="P332" s="200"/>
      <c r="Q332" s="200"/>
      <c r="R332" s="200"/>
      <c r="S332" s="200"/>
      <c r="T332" s="201"/>
      <c r="AT332" s="195" t="s">
        <v>160</v>
      </c>
      <c r="AU332" s="195" t="s">
        <v>83</v>
      </c>
      <c r="AV332" s="12" t="s">
        <v>83</v>
      </c>
      <c r="AW332" s="12" t="s">
        <v>30</v>
      </c>
      <c r="AX332" s="12" t="s">
        <v>81</v>
      </c>
      <c r="AY332" s="195" t="s">
        <v>149</v>
      </c>
    </row>
    <row r="333" s="1" customFormat="1" ht="24" customHeight="1">
      <c r="B333" s="177"/>
      <c r="C333" s="178" t="s">
        <v>822</v>
      </c>
      <c r="D333" s="178" t="s">
        <v>151</v>
      </c>
      <c r="E333" s="179" t="s">
        <v>1545</v>
      </c>
      <c r="F333" s="180" t="s">
        <v>1546</v>
      </c>
      <c r="G333" s="181" t="s">
        <v>334</v>
      </c>
      <c r="H333" s="182">
        <v>1</v>
      </c>
      <c r="I333" s="183"/>
      <c r="J333" s="184">
        <f>ROUND(I333*H333,2)</f>
        <v>0</v>
      </c>
      <c r="K333" s="180" t="s">
        <v>531</v>
      </c>
      <c r="L333" s="37"/>
      <c r="M333" s="185" t="s">
        <v>1</v>
      </c>
      <c r="N333" s="186" t="s">
        <v>38</v>
      </c>
      <c r="O333" s="73"/>
      <c r="P333" s="187">
        <f>O333*H333</f>
        <v>0</v>
      </c>
      <c r="Q333" s="187">
        <v>0.00034000000000000002</v>
      </c>
      <c r="R333" s="187">
        <f>Q333*H333</f>
        <v>0.00034000000000000002</v>
      </c>
      <c r="S333" s="187">
        <v>0</v>
      </c>
      <c r="T333" s="188">
        <f>S333*H333</f>
        <v>0</v>
      </c>
      <c r="AR333" s="189" t="s">
        <v>156</v>
      </c>
      <c r="AT333" s="189" t="s">
        <v>151</v>
      </c>
      <c r="AU333" s="189" t="s">
        <v>83</v>
      </c>
      <c r="AY333" s="18" t="s">
        <v>149</v>
      </c>
      <c r="BE333" s="190">
        <f>IF(N333="základní",J333,0)</f>
        <v>0</v>
      </c>
      <c r="BF333" s="190">
        <f>IF(N333="snížená",J333,0)</f>
        <v>0</v>
      </c>
      <c r="BG333" s="190">
        <f>IF(N333="zákl. přenesená",J333,0)</f>
        <v>0</v>
      </c>
      <c r="BH333" s="190">
        <f>IF(N333="sníž. přenesená",J333,0)</f>
        <v>0</v>
      </c>
      <c r="BI333" s="190">
        <f>IF(N333="nulová",J333,0)</f>
        <v>0</v>
      </c>
      <c r="BJ333" s="18" t="s">
        <v>81</v>
      </c>
      <c r="BK333" s="190">
        <f>ROUND(I333*H333,2)</f>
        <v>0</v>
      </c>
      <c r="BL333" s="18" t="s">
        <v>156</v>
      </c>
      <c r="BM333" s="189" t="s">
        <v>1547</v>
      </c>
    </row>
    <row r="334" s="12" customFormat="1">
      <c r="B334" s="194"/>
      <c r="D334" s="191" t="s">
        <v>160</v>
      </c>
      <c r="E334" s="195" t="s">
        <v>1</v>
      </c>
      <c r="F334" s="196" t="s">
        <v>692</v>
      </c>
      <c r="H334" s="197">
        <v>1</v>
      </c>
      <c r="I334" s="198"/>
      <c r="L334" s="194"/>
      <c r="M334" s="199"/>
      <c r="N334" s="200"/>
      <c r="O334" s="200"/>
      <c r="P334" s="200"/>
      <c r="Q334" s="200"/>
      <c r="R334" s="200"/>
      <c r="S334" s="200"/>
      <c r="T334" s="201"/>
      <c r="AT334" s="195" t="s">
        <v>160</v>
      </c>
      <c r="AU334" s="195" t="s">
        <v>83</v>
      </c>
      <c r="AV334" s="12" t="s">
        <v>83</v>
      </c>
      <c r="AW334" s="12" t="s">
        <v>30</v>
      </c>
      <c r="AX334" s="12" t="s">
        <v>81</v>
      </c>
      <c r="AY334" s="195" t="s">
        <v>149</v>
      </c>
    </row>
    <row r="335" s="1" customFormat="1" ht="16.5" customHeight="1">
      <c r="B335" s="177"/>
      <c r="C335" s="211" t="s">
        <v>826</v>
      </c>
      <c r="D335" s="211" t="s">
        <v>223</v>
      </c>
      <c r="E335" s="212" t="s">
        <v>1548</v>
      </c>
      <c r="F335" s="213" t="s">
        <v>1549</v>
      </c>
      <c r="G335" s="214" t="s">
        <v>334</v>
      </c>
      <c r="H335" s="215">
        <v>1</v>
      </c>
      <c r="I335" s="216"/>
      <c r="J335" s="217">
        <f>ROUND(I335*H335,2)</f>
        <v>0</v>
      </c>
      <c r="K335" s="213" t="s">
        <v>1</v>
      </c>
      <c r="L335" s="218"/>
      <c r="M335" s="219" t="s">
        <v>1</v>
      </c>
      <c r="N335" s="220" t="s">
        <v>38</v>
      </c>
      <c r="O335" s="73"/>
      <c r="P335" s="187">
        <f>O335*H335</f>
        <v>0</v>
      </c>
      <c r="Q335" s="187">
        <v>0.041000000000000002</v>
      </c>
      <c r="R335" s="187">
        <f>Q335*H335</f>
        <v>0.041000000000000002</v>
      </c>
      <c r="S335" s="187">
        <v>0</v>
      </c>
      <c r="T335" s="188">
        <f>S335*H335</f>
        <v>0</v>
      </c>
      <c r="AR335" s="189" t="s">
        <v>199</v>
      </c>
      <c r="AT335" s="189" t="s">
        <v>223</v>
      </c>
      <c r="AU335" s="189" t="s">
        <v>83</v>
      </c>
      <c r="AY335" s="18" t="s">
        <v>149</v>
      </c>
      <c r="BE335" s="190">
        <f>IF(N335="základní",J335,0)</f>
        <v>0</v>
      </c>
      <c r="BF335" s="190">
        <f>IF(N335="snížená",J335,0)</f>
        <v>0</v>
      </c>
      <c r="BG335" s="190">
        <f>IF(N335="zákl. přenesená",J335,0)</f>
        <v>0</v>
      </c>
      <c r="BH335" s="190">
        <f>IF(N335="sníž. přenesená",J335,0)</f>
        <v>0</v>
      </c>
      <c r="BI335" s="190">
        <f>IF(N335="nulová",J335,0)</f>
        <v>0</v>
      </c>
      <c r="BJ335" s="18" t="s">
        <v>81</v>
      </c>
      <c r="BK335" s="190">
        <f>ROUND(I335*H335,2)</f>
        <v>0</v>
      </c>
      <c r="BL335" s="18" t="s">
        <v>156</v>
      </c>
      <c r="BM335" s="189" t="s">
        <v>1550</v>
      </c>
    </row>
    <row r="336" s="12" customFormat="1">
      <c r="B336" s="194"/>
      <c r="D336" s="191" t="s">
        <v>160</v>
      </c>
      <c r="E336" s="195" t="s">
        <v>1</v>
      </c>
      <c r="F336" s="196" t="s">
        <v>1460</v>
      </c>
      <c r="H336" s="197">
        <v>1</v>
      </c>
      <c r="I336" s="198"/>
      <c r="L336" s="194"/>
      <c r="M336" s="199"/>
      <c r="N336" s="200"/>
      <c r="O336" s="200"/>
      <c r="P336" s="200"/>
      <c r="Q336" s="200"/>
      <c r="R336" s="200"/>
      <c r="S336" s="200"/>
      <c r="T336" s="201"/>
      <c r="AT336" s="195" t="s">
        <v>160</v>
      </c>
      <c r="AU336" s="195" t="s">
        <v>83</v>
      </c>
      <c r="AV336" s="12" t="s">
        <v>83</v>
      </c>
      <c r="AW336" s="12" t="s">
        <v>30</v>
      </c>
      <c r="AX336" s="12" t="s">
        <v>81</v>
      </c>
      <c r="AY336" s="195" t="s">
        <v>149</v>
      </c>
    </row>
    <row r="337" s="1" customFormat="1" ht="48" customHeight="1">
      <c r="B337" s="177"/>
      <c r="C337" s="178" t="s">
        <v>831</v>
      </c>
      <c r="D337" s="178" t="s">
        <v>151</v>
      </c>
      <c r="E337" s="179" t="s">
        <v>1551</v>
      </c>
      <c r="F337" s="180" t="s">
        <v>1552</v>
      </c>
      <c r="G337" s="181" t="s">
        <v>334</v>
      </c>
      <c r="H337" s="182">
        <v>16</v>
      </c>
      <c r="I337" s="183"/>
      <c r="J337" s="184">
        <f>ROUND(I337*H337,2)</f>
        <v>0</v>
      </c>
      <c r="K337" s="180" t="s">
        <v>531</v>
      </c>
      <c r="L337" s="37"/>
      <c r="M337" s="185" t="s">
        <v>1</v>
      </c>
      <c r="N337" s="186" t="s">
        <v>38</v>
      </c>
      <c r="O337" s="73"/>
      <c r="P337" s="187">
        <f>O337*H337</f>
        <v>0</v>
      </c>
      <c r="Q337" s="187">
        <v>0.00165</v>
      </c>
      <c r="R337" s="187">
        <f>Q337*H337</f>
        <v>0.0264</v>
      </c>
      <c r="S337" s="187">
        <v>0</v>
      </c>
      <c r="T337" s="188">
        <f>S337*H337</f>
        <v>0</v>
      </c>
      <c r="AR337" s="189" t="s">
        <v>156</v>
      </c>
      <c r="AT337" s="189" t="s">
        <v>151</v>
      </c>
      <c r="AU337" s="189" t="s">
        <v>83</v>
      </c>
      <c r="AY337" s="18" t="s">
        <v>149</v>
      </c>
      <c r="BE337" s="190">
        <f>IF(N337="základní",J337,0)</f>
        <v>0</v>
      </c>
      <c r="BF337" s="190">
        <f>IF(N337="snížená",J337,0)</f>
        <v>0</v>
      </c>
      <c r="BG337" s="190">
        <f>IF(N337="zákl. přenesená",J337,0)</f>
        <v>0</v>
      </c>
      <c r="BH337" s="190">
        <f>IF(N337="sníž. přenesená",J337,0)</f>
        <v>0</v>
      </c>
      <c r="BI337" s="190">
        <f>IF(N337="nulová",J337,0)</f>
        <v>0</v>
      </c>
      <c r="BJ337" s="18" t="s">
        <v>81</v>
      </c>
      <c r="BK337" s="190">
        <f>ROUND(I337*H337,2)</f>
        <v>0</v>
      </c>
      <c r="BL337" s="18" t="s">
        <v>156</v>
      </c>
      <c r="BM337" s="189" t="s">
        <v>1553</v>
      </c>
    </row>
    <row r="338" s="12" customFormat="1">
      <c r="B338" s="194"/>
      <c r="D338" s="191" t="s">
        <v>160</v>
      </c>
      <c r="E338" s="195" t="s">
        <v>1</v>
      </c>
      <c r="F338" s="196" t="s">
        <v>1554</v>
      </c>
      <c r="H338" s="197">
        <v>12</v>
      </c>
      <c r="I338" s="198"/>
      <c r="L338" s="194"/>
      <c r="M338" s="199"/>
      <c r="N338" s="200"/>
      <c r="O338" s="200"/>
      <c r="P338" s="200"/>
      <c r="Q338" s="200"/>
      <c r="R338" s="200"/>
      <c r="S338" s="200"/>
      <c r="T338" s="201"/>
      <c r="AT338" s="195" t="s">
        <v>160</v>
      </c>
      <c r="AU338" s="195" t="s">
        <v>83</v>
      </c>
      <c r="AV338" s="12" t="s">
        <v>83</v>
      </c>
      <c r="AW338" s="12" t="s">
        <v>30</v>
      </c>
      <c r="AX338" s="12" t="s">
        <v>73</v>
      </c>
      <c r="AY338" s="195" t="s">
        <v>149</v>
      </c>
    </row>
    <row r="339" s="12" customFormat="1">
      <c r="B339" s="194"/>
      <c r="D339" s="191" t="s">
        <v>160</v>
      </c>
      <c r="E339" s="195" t="s">
        <v>1</v>
      </c>
      <c r="F339" s="196" t="s">
        <v>1555</v>
      </c>
      <c r="H339" s="197">
        <v>4</v>
      </c>
      <c r="I339" s="198"/>
      <c r="L339" s="194"/>
      <c r="M339" s="199"/>
      <c r="N339" s="200"/>
      <c r="O339" s="200"/>
      <c r="P339" s="200"/>
      <c r="Q339" s="200"/>
      <c r="R339" s="200"/>
      <c r="S339" s="200"/>
      <c r="T339" s="201"/>
      <c r="AT339" s="195" t="s">
        <v>160</v>
      </c>
      <c r="AU339" s="195" t="s">
        <v>83</v>
      </c>
      <c r="AV339" s="12" t="s">
        <v>83</v>
      </c>
      <c r="AW339" s="12" t="s">
        <v>30</v>
      </c>
      <c r="AX339" s="12" t="s">
        <v>73</v>
      </c>
      <c r="AY339" s="195" t="s">
        <v>149</v>
      </c>
    </row>
    <row r="340" s="13" customFormat="1">
      <c r="B340" s="202"/>
      <c r="D340" s="191" t="s">
        <v>160</v>
      </c>
      <c r="E340" s="203" t="s">
        <v>1</v>
      </c>
      <c r="F340" s="204" t="s">
        <v>187</v>
      </c>
      <c r="H340" s="205">
        <v>16</v>
      </c>
      <c r="I340" s="206"/>
      <c r="L340" s="202"/>
      <c r="M340" s="207"/>
      <c r="N340" s="208"/>
      <c r="O340" s="208"/>
      <c r="P340" s="208"/>
      <c r="Q340" s="208"/>
      <c r="R340" s="208"/>
      <c r="S340" s="208"/>
      <c r="T340" s="209"/>
      <c r="AT340" s="203" t="s">
        <v>160</v>
      </c>
      <c r="AU340" s="203" t="s">
        <v>83</v>
      </c>
      <c r="AV340" s="13" t="s">
        <v>156</v>
      </c>
      <c r="AW340" s="13" t="s">
        <v>30</v>
      </c>
      <c r="AX340" s="13" t="s">
        <v>81</v>
      </c>
      <c r="AY340" s="203" t="s">
        <v>149</v>
      </c>
    </row>
    <row r="341" s="1" customFormat="1" ht="24" customHeight="1">
      <c r="B341" s="177"/>
      <c r="C341" s="211" t="s">
        <v>835</v>
      </c>
      <c r="D341" s="211" t="s">
        <v>223</v>
      </c>
      <c r="E341" s="212" t="s">
        <v>1556</v>
      </c>
      <c r="F341" s="213" t="s">
        <v>1557</v>
      </c>
      <c r="G341" s="214" t="s">
        <v>334</v>
      </c>
      <c r="H341" s="215">
        <v>8</v>
      </c>
      <c r="I341" s="216"/>
      <c r="J341" s="217">
        <f>ROUND(I341*H341,2)</f>
        <v>0</v>
      </c>
      <c r="K341" s="213" t="s">
        <v>1</v>
      </c>
      <c r="L341" s="218"/>
      <c r="M341" s="219" t="s">
        <v>1</v>
      </c>
      <c r="N341" s="220" t="s">
        <v>38</v>
      </c>
      <c r="O341" s="73"/>
      <c r="P341" s="187">
        <f>O341*H341</f>
        <v>0</v>
      </c>
      <c r="Q341" s="187">
        <v>0.0065399999999999998</v>
      </c>
      <c r="R341" s="187">
        <f>Q341*H341</f>
        <v>0.052319999999999998</v>
      </c>
      <c r="S341" s="187">
        <v>0</v>
      </c>
      <c r="T341" s="188">
        <f>S341*H341</f>
        <v>0</v>
      </c>
      <c r="AR341" s="189" t="s">
        <v>199</v>
      </c>
      <c r="AT341" s="189" t="s">
        <v>223</v>
      </c>
      <c r="AU341" s="189" t="s">
        <v>83</v>
      </c>
      <c r="AY341" s="18" t="s">
        <v>149</v>
      </c>
      <c r="BE341" s="190">
        <f>IF(N341="základní",J341,0)</f>
        <v>0</v>
      </c>
      <c r="BF341" s="190">
        <f>IF(N341="snížená",J341,0)</f>
        <v>0</v>
      </c>
      <c r="BG341" s="190">
        <f>IF(N341="zákl. přenesená",J341,0)</f>
        <v>0</v>
      </c>
      <c r="BH341" s="190">
        <f>IF(N341="sníž. přenesená",J341,0)</f>
        <v>0</v>
      </c>
      <c r="BI341" s="190">
        <f>IF(N341="nulová",J341,0)</f>
        <v>0</v>
      </c>
      <c r="BJ341" s="18" t="s">
        <v>81</v>
      </c>
      <c r="BK341" s="190">
        <f>ROUND(I341*H341,2)</f>
        <v>0</v>
      </c>
      <c r="BL341" s="18" t="s">
        <v>156</v>
      </c>
      <c r="BM341" s="189" t="s">
        <v>1558</v>
      </c>
    </row>
    <row r="342" s="12" customFormat="1">
      <c r="B342" s="194"/>
      <c r="D342" s="191" t="s">
        <v>160</v>
      </c>
      <c r="E342" s="195" t="s">
        <v>1</v>
      </c>
      <c r="F342" s="196" t="s">
        <v>1559</v>
      </c>
      <c r="H342" s="197">
        <v>6</v>
      </c>
      <c r="I342" s="198"/>
      <c r="L342" s="194"/>
      <c r="M342" s="199"/>
      <c r="N342" s="200"/>
      <c r="O342" s="200"/>
      <c r="P342" s="200"/>
      <c r="Q342" s="200"/>
      <c r="R342" s="200"/>
      <c r="S342" s="200"/>
      <c r="T342" s="201"/>
      <c r="AT342" s="195" t="s">
        <v>160</v>
      </c>
      <c r="AU342" s="195" t="s">
        <v>83</v>
      </c>
      <c r="AV342" s="12" t="s">
        <v>83</v>
      </c>
      <c r="AW342" s="12" t="s">
        <v>30</v>
      </c>
      <c r="AX342" s="12" t="s">
        <v>73</v>
      </c>
      <c r="AY342" s="195" t="s">
        <v>149</v>
      </c>
    </row>
    <row r="343" s="12" customFormat="1">
      <c r="B343" s="194"/>
      <c r="D343" s="191" t="s">
        <v>160</v>
      </c>
      <c r="E343" s="195" t="s">
        <v>1</v>
      </c>
      <c r="F343" s="196" t="s">
        <v>1458</v>
      </c>
      <c r="H343" s="197">
        <v>2</v>
      </c>
      <c r="I343" s="198"/>
      <c r="L343" s="194"/>
      <c r="M343" s="199"/>
      <c r="N343" s="200"/>
      <c r="O343" s="200"/>
      <c r="P343" s="200"/>
      <c r="Q343" s="200"/>
      <c r="R343" s="200"/>
      <c r="S343" s="200"/>
      <c r="T343" s="201"/>
      <c r="AT343" s="195" t="s">
        <v>160</v>
      </c>
      <c r="AU343" s="195" t="s">
        <v>83</v>
      </c>
      <c r="AV343" s="12" t="s">
        <v>83</v>
      </c>
      <c r="AW343" s="12" t="s">
        <v>30</v>
      </c>
      <c r="AX343" s="12" t="s">
        <v>73</v>
      </c>
      <c r="AY343" s="195" t="s">
        <v>149</v>
      </c>
    </row>
    <row r="344" s="13" customFormat="1">
      <c r="B344" s="202"/>
      <c r="D344" s="191" t="s">
        <v>160</v>
      </c>
      <c r="E344" s="203" t="s">
        <v>1</v>
      </c>
      <c r="F344" s="204" t="s">
        <v>187</v>
      </c>
      <c r="H344" s="205">
        <v>8</v>
      </c>
      <c r="I344" s="206"/>
      <c r="L344" s="202"/>
      <c r="M344" s="207"/>
      <c r="N344" s="208"/>
      <c r="O344" s="208"/>
      <c r="P344" s="208"/>
      <c r="Q344" s="208"/>
      <c r="R344" s="208"/>
      <c r="S344" s="208"/>
      <c r="T344" s="209"/>
      <c r="AT344" s="203" t="s">
        <v>160</v>
      </c>
      <c r="AU344" s="203" t="s">
        <v>83</v>
      </c>
      <c r="AV344" s="13" t="s">
        <v>156</v>
      </c>
      <c r="AW344" s="13" t="s">
        <v>30</v>
      </c>
      <c r="AX344" s="13" t="s">
        <v>81</v>
      </c>
      <c r="AY344" s="203" t="s">
        <v>149</v>
      </c>
    </row>
    <row r="345" s="1" customFormat="1" ht="16.5" customHeight="1">
      <c r="B345" s="177"/>
      <c r="C345" s="211" t="s">
        <v>838</v>
      </c>
      <c r="D345" s="211" t="s">
        <v>223</v>
      </c>
      <c r="E345" s="212" t="s">
        <v>1560</v>
      </c>
      <c r="F345" s="213" t="s">
        <v>1561</v>
      </c>
      <c r="G345" s="214" t="s">
        <v>334</v>
      </c>
      <c r="H345" s="215">
        <v>8</v>
      </c>
      <c r="I345" s="216"/>
      <c r="J345" s="217">
        <f>ROUND(I345*H345,2)</f>
        <v>0</v>
      </c>
      <c r="K345" s="213" t="s">
        <v>531</v>
      </c>
      <c r="L345" s="218"/>
      <c r="M345" s="219" t="s">
        <v>1</v>
      </c>
      <c r="N345" s="220" t="s">
        <v>38</v>
      </c>
      <c r="O345" s="73"/>
      <c r="P345" s="187">
        <f>O345*H345</f>
        <v>0</v>
      </c>
      <c r="Q345" s="187">
        <v>0.024500000000000001</v>
      </c>
      <c r="R345" s="187">
        <f>Q345*H345</f>
        <v>0.19600000000000001</v>
      </c>
      <c r="S345" s="187">
        <v>0</v>
      </c>
      <c r="T345" s="188">
        <f>S345*H345</f>
        <v>0</v>
      </c>
      <c r="AR345" s="189" t="s">
        <v>199</v>
      </c>
      <c r="AT345" s="189" t="s">
        <v>223</v>
      </c>
      <c r="AU345" s="189" t="s">
        <v>83</v>
      </c>
      <c r="AY345" s="18" t="s">
        <v>149</v>
      </c>
      <c r="BE345" s="190">
        <f>IF(N345="základní",J345,0)</f>
        <v>0</v>
      </c>
      <c r="BF345" s="190">
        <f>IF(N345="snížená",J345,0)</f>
        <v>0</v>
      </c>
      <c r="BG345" s="190">
        <f>IF(N345="zákl. přenesená",J345,0)</f>
        <v>0</v>
      </c>
      <c r="BH345" s="190">
        <f>IF(N345="sníž. přenesená",J345,0)</f>
        <v>0</v>
      </c>
      <c r="BI345" s="190">
        <f>IF(N345="nulová",J345,0)</f>
        <v>0</v>
      </c>
      <c r="BJ345" s="18" t="s">
        <v>81</v>
      </c>
      <c r="BK345" s="190">
        <f>ROUND(I345*H345,2)</f>
        <v>0</v>
      </c>
      <c r="BL345" s="18" t="s">
        <v>156</v>
      </c>
      <c r="BM345" s="189" t="s">
        <v>1562</v>
      </c>
    </row>
    <row r="346" s="12" customFormat="1">
      <c r="B346" s="194"/>
      <c r="D346" s="191" t="s">
        <v>160</v>
      </c>
      <c r="E346" s="195" t="s">
        <v>1</v>
      </c>
      <c r="F346" s="196" t="s">
        <v>1096</v>
      </c>
      <c r="H346" s="197">
        <v>8</v>
      </c>
      <c r="I346" s="198"/>
      <c r="L346" s="194"/>
      <c r="M346" s="199"/>
      <c r="N346" s="200"/>
      <c r="O346" s="200"/>
      <c r="P346" s="200"/>
      <c r="Q346" s="200"/>
      <c r="R346" s="200"/>
      <c r="S346" s="200"/>
      <c r="T346" s="201"/>
      <c r="AT346" s="195" t="s">
        <v>160</v>
      </c>
      <c r="AU346" s="195" t="s">
        <v>83</v>
      </c>
      <c r="AV346" s="12" t="s">
        <v>83</v>
      </c>
      <c r="AW346" s="12" t="s">
        <v>30</v>
      </c>
      <c r="AX346" s="12" t="s">
        <v>81</v>
      </c>
      <c r="AY346" s="195" t="s">
        <v>149</v>
      </c>
    </row>
    <row r="347" s="1" customFormat="1" ht="48" customHeight="1">
      <c r="B347" s="177"/>
      <c r="C347" s="178" t="s">
        <v>841</v>
      </c>
      <c r="D347" s="178" t="s">
        <v>151</v>
      </c>
      <c r="E347" s="179" t="s">
        <v>1563</v>
      </c>
      <c r="F347" s="180" t="s">
        <v>1564</v>
      </c>
      <c r="G347" s="181" t="s">
        <v>334</v>
      </c>
      <c r="H347" s="182">
        <v>2</v>
      </c>
      <c r="I347" s="183"/>
      <c r="J347" s="184">
        <f>ROUND(I347*H347,2)</f>
        <v>0</v>
      </c>
      <c r="K347" s="180" t="s">
        <v>531</v>
      </c>
      <c r="L347" s="37"/>
      <c r="M347" s="185" t="s">
        <v>1</v>
      </c>
      <c r="N347" s="186" t="s">
        <v>38</v>
      </c>
      <c r="O347" s="73"/>
      <c r="P347" s="187">
        <f>O347*H347</f>
        <v>0</v>
      </c>
      <c r="Q347" s="187">
        <v>0.00296</v>
      </c>
      <c r="R347" s="187">
        <f>Q347*H347</f>
        <v>0.0059199999999999999</v>
      </c>
      <c r="S347" s="187">
        <v>0</v>
      </c>
      <c r="T347" s="188">
        <f>S347*H347</f>
        <v>0</v>
      </c>
      <c r="AR347" s="189" t="s">
        <v>156</v>
      </c>
      <c r="AT347" s="189" t="s">
        <v>151</v>
      </c>
      <c r="AU347" s="189" t="s">
        <v>83</v>
      </c>
      <c r="AY347" s="18" t="s">
        <v>149</v>
      </c>
      <c r="BE347" s="190">
        <f>IF(N347="základní",J347,0)</f>
        <v>0</v>
      </c>
      <c r="BF347" s="190">
        <f>IF(N347="snížená",J347,0)</f>
        <v>0</v>
      </c>
      <c r="BG347" s="190">
        <f>IF(N347="zákl. přenesená",J347,0)</f>
        <v>0</v>
      </c>
      <c r="BH347" s="190">
        <f>IF(N347="sníž. přenesená",J347,0)</f>
        <v>0</v>
      </c>
      <c r="BI347" s="190">
        <f>IF(N347="nulová",J347,0)</f>
        <v>0</v>
      </c>
      <c r="BJ347" s="18" t="s">
        <v>81</v>
      </c>
      <c r="BK347" s="190">
        <f>ROUND(I347*H347,2)</f>
        <v>0</v>
      </c>
      <c r="BL347" s="18" t="s">
        <v>156</v>
      </c>
      <c r="BM347" s="189" t="s">
        <v>1565</v>
      </c>
    </row>
    <row r="348" s="12" customFormat="1">
      <c r="B348" s="194"/>
      <c r="D348" s="191" t="s">
        <v>160</v>
      </c>
      <c r="E348" s="195" t="s">
        <v>1</v>
      </c>
      <c r="F348" s="196" t="s">
        <v>749</v>
      </c>
      <c r="H348" s="197">
        <v>2</v>
      </c>
      <c r="I348" s="198"/>
      <c r="L348" s="194"/>
      <c r="M348" s="199"/>
      <c r="N348" s="200"/>
      <c r="O348" s="200"/>
      <c r="P348" s="200"/>
      <c r="Q348" s="200"/>
      <c r="R348" s="200"/>
      <c r="S348" s="200"/>
      <c r="T348" s="201"/>
      <c r="AT348" s="195" t="s">
        <v>160</v>
      </c>
      <c r="AU348" s="195" t="s">
        <v>83</v>
      </c>
      <c r="AV348" s="12" t="s">
        <v>83</v>
      </c>
      <c r="AW348" s="12" t="s">
        <v>30</v>
      </c>
      <c r="AX348" s="12" t="s">
        <v>81</v>
      </c>
      <c r="AY348" s="195" t="s">
        <v>149</v>
      </c>
    </row>
    <row r="349" s="1" customFormat="1" ht="16.5" customHeight="1">
      <c r="B349" s="177"/>
      <c r="C349" s="211" t="s">
        <v>498</v>
      </c>
      <c r="D349" s="211" t="s">
        <v>223</v>
      </c>
      <c r="E349" s="212" t="s">
        <v>1566</v>
      </c>
      <c r="F349" s="213" t="s">
        <v>1567</v>
      </c>
      <c r="G349" s="214" t="s">
        <v>334</v>
      </c>
      <c r="H349" s="215">
        <v>1</v>
      </c>
      <c r="I349" s="216"/>
      <c r="J349" s="217">
        <f>ROUND(I349*H349,2)</f>
        <v>0</v>
      </c>
      <c r="K349" s="213" t="s">
        <v>1</v>
      </c>
      <c r="L349" s="218"/>
      <c r="M349" s="219" t="s">
        <v>1</v>
      </c>
      <c r="N349" s="220" t="s">
        <v>38</v>
      </c>
      <c r="O349" s="73"/>
      <c r="P349" s="187">
        <f>O349*H349</f>
        <v>0</v>
      </c>
      <c r="Q349" s="187">
        <v>0.040250000000000001</v>
      </c>
      <c r="R349" s="187">
        <f>Q349*H349</f>
        <v>0.040250000000000001</v>
      </c>
      <c r="S349" s="187">
        <v>0</v>
      </c>
      <c r="T349" s="188">
        <f>S349*H349</f>
        <v>0</v>
      </c>
      <c r="AR349" s="189" t="s">
        <v>199</v>
      </c>
      <c r="AT349" s="189" t="s">
        <v>223</v>
      </c>
      <c r="AU349" s="189" t="s">
        <v>83</v>
      </c>
      <c r="AY349" s="18" t="s">
        <v>149</v>
      </c>
      <c r="BE349" s="190">
        <f>IF(N349="základní",J349,0)</f>
        <v>0</v>
      </c>
      <c r="BF349" s="190">
        <f>IF(N349="snížená",J349,0)</f>
        <v>0</v>
      </c>
      <c r="BG349" s="190">
        <f>IF(N349="zákl. přenesená",J349,0)</f>
        <v>0</v>
      </c>
      <c r="BH349" s="190">
        <f>IF(N349="sníž. přenesená",J349,0)</f>
        <v>0</v>
      </c>
      <c r="BI349" s="190">
        <f>IF(N349="nulová",J349,0)</f>
        <v>0</v>
      </c>
      <c r="BJ349" s="18" t="s">
        <v>81</v>
      </c>
      <c r="BK349" s="190">
        <f>ROUND(I349*H349,2)</f>
        <v>0</v>
      </c>
      <c r="BL349" s="18" t="s">
        <v>156</v>
      </c>
      <c r="BM349" s="189" t="s">
        <v>1568</v>
      </c>
    </row>
    <row r="350" s="12" customFormat="1">
      <c r="B350" s="194"/>
      <c r="D350" s="191" t="s">
        <v>160</v>
      </c>
      <c r="E350" s="195" t="s">
        <v>1</v>
      </c>
      <c r="F350" s="196" t="s">
        <v>1468</v>
      </c>
      <c r="H350" s="197">
        <v>1</v>
      </c>
      <c r="I350" s="198"/>
      <c r="L350" s="194"/>
      <c r="M350" s="199"/>
      <c r="N350" s="200"/>
      <c r="O350" s="200"/>
      <c r="P350" s="200"/>
      <c r="Q350" s="200"/>
      <c r="R350" s="200"/>
      <c r="S350" s="200"/>
      <c r="T350" s="201"/>
      <c r="AT350" s="195" t="s">
        <v>160</v>
      </c>
      <c r="AU350" s="195" t="s">
        <v>83</v>
      </c>
      <c r="AV350" s="12" t="s">
        <v>83</v>
      </c>
      <c r="AW350" s="12" t="s">
        <v>30</v>
      </c>
      <c r="AX350" s="12" t="s">
        <v>81</v>
      </c>
      <c r="AY350" s="195" t="s">
        <v>149</v>
      </c>
    </row>
    <row r="351" s="1" customFormat="1" ht="24" customHeight="1">
      <c r="B351" s="177"/>
      <c r="C351" s="211" t="s">
        <v>849</v>
      </c>
      <c r="D351" s="211" t="s">
        <v>223</v>
      </c>
      <c r="E351" s="212" t="s">
        <v>1569</v>
      </c>
      <c r="F351" s="213" t="s">
        <v>1570</v>
      </c>
      <c r="G351" s="214" t="s">
        <v>334</v>
      </c>
      <c r="H351" s="215">
        <v>1</v>
      </c>
      <c r="I351" s="216"/>
      <c r="J351" s="217">
        <f>ROUND(I351*H351,2)</f>
        <v>0</v>
      </c>
      <c r="K351" s="213" t="s">
        <v>1</v>
      </c>
      <c r="L351" s="218"/>
      <c r="M351" s="219" t="s">
        <v>1</v>
      </c>
      <c r="N351" s="220" t="s">
        <v>38</v>
      </c>
      <c r="O351" s="73"/>
      <c r="P351" s="187">
        <f>O351*H351</f>
        <v>0</v>
      </c>
      <c r="Q351" s="187">
        <v>0.0065399999999999998</v>
      </c>
      <c r="R351" s="187">
        <f>Q351*H351</f>
        <v>0.0065399999999999998</v>
      </c>
      <c r="S351" s="187">
        <v>0</v>
      </c>
      <c r="T351" s="188">
        <f>S351*H351</f>
        <v>0</v>
      </c>
      <c r="AR351" s="189" t="s">
        <v>199</v>
      </c>
      <c r="AT351" s="189" t="s">
        <v>223</v>
      </c>
      <c r="AU351" s="189" t="s">
        <v>83</v>
      </c>
      <c r="AY351" s="18" t="s">
        <v>149</v>
      </c>
      <c r="BE351" s="190">
        <f>IF(N351="základní",J351,0)</f>
        <v>0</v>
      </c>
      <c r="BF351" s="190">
        <f>IF(N351="snížená",J351,0)</f>
        <v>0</v>
      </c>
      <c r="BG351" s="190">
        <f>IF(N351="zákl. přenesená",J351,0)</f>
        <v>0</v>
      </c>
      <c r="BH351" s="190">
        <f>IF(N351="sníž. přenesená",J351,0)</f>
        <v>0</v>
      </c>
      <c r="BI351" s="190">
        <f>IF(N351="nulová",J351,0)</f>
        <v>0</v>
      </c>
      <c r="BJ351" s="18" t="s">
        <v>81</v>
      </c>
      <c r="BK351" s="190">
        <f>ROUND(I351*H351,2)</f>
        <v>0</v>
      </c>
      <c r="BL351" s="18" t="s">
        <v>156</v>
      </c>
      <c r="BM351" s="189" t="s">
        <v>1571</v>
      </c>
    </row>
    <row r="352" s="12" customFormat="1">
      <c r="B352" s="194"/>
      <c r="D352" s="191" t="s">
        <v>160</v>
      </c>
      <c r="E352" s="195" t="s">
        <v>1</v>
      </c>
      <c r="F352" s="196" t="s">
        <v>1468</v>
      </c>
      <c r="H352" s="197">
        <v>1</v>
      </c>
      <c r="I352" s="198"/>
      <c r="L352" s="194"/>
      <c r="M352" s="199"/>
      <c r="N352" s="200"/>
      <c r="O352" s="200"/>
      <c r="P352" s="200"/>
      <c r="Q352" s="200"/>
      <c r="R352" s="200"/>
      <c r="S352" s="200"/>
      <c r="T352" s="201"/>
      <c r="AT352" s="195" t="s">
        <v>160</v>
      </c>
      <c r="AU352" s="195" t="s">
        <v>83</v>
      </c>
      <c r="AV352" s="12" t="s">
        <v>83</v>
      </c>
      <c r="AW352" s="12" t="s">
        <v>30</v>
      </c>
      <c r="AX352" s="12" t="s">
        <v>81</v>
      </c>
      <c r="AY352" s="195" t="s">
        <v>149</v>
      </c>
    </row>
    <row r="353" s="1" customFormat="1" ht="48" customHeight="1">
      <c r="B353" s="177"/>
      <c r="C353" s="178" t="s">
        <v>854</v>
      </c>
      <c r="D353" s="178" t="s">
        <v>151</v>
      </c>
      <c r="E353" s="179" t="s">
        <v>1572</v>
      </c>
      <c r="F353" s="180" t="s">
        <v>1573</v>
      </c>
      <c r="G353" s="181" t="s">
        <v>334</v>
      </c>
      <c r="H353" s="182">
        <v>2</v>
      </c>
      <c r="I353" s="183"/>
      <c r="J353" s="184">
        <f>ROUND(I353*H353,2)</f>
        <v>0</v>
      </c>
      <c r="K353" s="180" t="s">
        <v>531</v>
      </c>
      <c r="L353" s="37"/>
      <c r="M353" s="185" t="s">
        <v>1</v>
      </c>
      <c r="N353" s="186" t="s">
        <v>38</v>
      </c>
      <c r="O353" s="73"/>
      <c r="P353" s="187">
        <f>O353*H353</f>
        <v>0</v>
      </c>
      <c r="Q353" s="187">
        <v>0.0050800000000000003</v>
      </c>
      <c r="R353" s="187">
        <f>Q353*H353</f>
        <v>0.010160000000000001</v>
      </c>
      <c r="S353" s="187">
        <v>0</v>
      </c>
      <c r="T353" s="188">
        <f>S353*H353</f>
        <v>0</v>
      </c>
      <c r="AR353" s="189" t="s">
        <v>156</v>
      </c>
      <c r="AT353" s="189" t="s">
        <v>151</v>
      </c>
      <c r="AU353" s="189" t="s">
        <v>83</v>
      </c>
      <c r="AY353" s="18" t="s">
        <v>149</v>
      </c>
      <c r="BE353" s="190">
        <f>IF(N353="základní",J353,0)</f>
        <v>0</v>
      </c>
      <c r="BF353" s="190">
        <f>IF(N353="snížená",J353,0)</f>
        <v>0</v>
      </c>
      <c r="BG353" s="190">
        <f>IF(N353="zákl. přenesená",J353,0)</f>
        <v>0</v>
      </c>
      <c r="BH353" s="190">
        <f>IF(N353="sníž. přenesená",J353,0)</f>
        <v>0</v>
      </c>
      <c r="BI353" s="190">
        <f>IF(N353="nulová",J353,0)</f>
        <v>0</v>
      </c>
      <c r="BJ353" s="18" t="s">
        <v>81</v>
      </c>
      <c r="BK353" s="190">
        <f>ROUND(I353*H353,2)</f>
        <v>0</v>
      </c>
      <c r="BL353" s="18" t="s">
        <v>156</v>
      </c>
      <c r="BM353" s="189" t="s">
        <v>1574</v>
      </c>
    </row>
    <row r="354" s="12" customFormat="1">
      <c r="B354" s="194"/>
      <c r="D354" s="191" t="s">
        <v>160</v>
      </c>
      <c r="E354" s="195" t="s">
        <v>1</v>
      </c>
      <c r="F354" s="196" t="s">
        <v>749</v>
      </c>
      <c r="H354" s="197">
        <v>2</v>
      </c>
      <c r="I354" s="198"/>
      <c r="L354" s="194"/>
      <c r="M354" s="199"/>
      <c r="N354" s="200"/>
      <c r="O354" s="200"/>
      <c r="P354" s="200"/>
      <c r="Q354" s="200"/>
      <c r="R354" s="200"/>
      <c r="S354" s="200"/>
      <c r="T354" s="201"/>
      <c r="AT354" s="195" t="s">
        <v>160</v>
      </c>
      <c r="AU354" s="195" t="s">
        <v>83</v>
      </c>
      <c r="AV354" s="12" t="s">
        <v>83</v>
      </c>
      <c r="AW354" s="12" t="s">
        <v>30</v>
      </c>
      <c r="AX354" s="12" t="s">
        <v>81</v>
      </c>
      <c r="AY354" s="195" t="s">
        <v>149</v>
      </c>
    </row>
    <row r="355" s="1" customFormat="1" ht="16.5" customHeight="1">
      <c r="B355" s="177"/>
      <c r="C355" s="211" t="s">
        <v>859</v>
      </c>
      <c r="D355" s="211" t="s">
        <v>223</v>
      </c>
      <c r="E355" s="212" t="s">
        <v>1575</v>
      </c>
      <c r="F355" s="213" t="s">
        <v>1576</v>
      </c>
      <c r="G355" s="214" t="s">
        <v>334</v>
      </c>
      <c r="H355" s="215">
        <v>1</v>
      </c>
      <c r="I355" s="216"/>
      <c r="J355" s="217">
        <f>ROUND(I355*H355,2)</f>
        <v>0</v>
      </c>
      <c r="K355" s="213" t="s">
        <v>1</v>
      </c>
      <c r="L355" s="218"/>
      <c r="M355" s="219" t="s">
        <v>1</v>
      </c>
      <c r="N355" s="220" t="s">
        <v>38</v>
      </c>
      <c r="O355" s="73"/>
      <c r="P355" s="187">
        <f>O355*H355</f>
        <v>0</v>
      </c>
      <c r="Q355" s="187">
        <v>0.10000000000000001</v>
      </c>
      <c r="R355" s="187">
        <f>Q355*H355</f>
        <v>0.10000000000000001</v>
      </c>
      <c r="S355" s="187">
        <v>0</v>
      </c>
      <c r="T355" s="188">
        <f>S355*H355</f>
        <v>0</v>
      </c>
      <c r="AR355" s="189" t="s">
        <v>199</v>
      </c>
      <c r="AT355" s="189" t="s">
        <v>223</v>
      </c>
      <c r="AU355" s="189" t="s">
        <v>83</v>
      </c>
      <c r="AY355" s="18" t="s">
        <v>149</v>
      </c>
      <c r="BE355" s="190">
        <f>IF(N355="základní",J355,0)</f>
        <v>0</v>
      </c>
      <c r="BF355" s="190">
        <f>IF(N355="snížená",J355,0)</f>
        <v>0</v>
      </c>
      <c r="BG355" s="190">
        <f>IF(N355="zákl. přenesená",J355,0)</f>
        <v>0</v>
      </c>
      <c r="BH355" s="190">
        <f>IF(N355="sníž. přenesená",J355,0)</f>
        <v>0</v>
      </c>
      <c r="BI355" s="190">
        <f>IF(N355="nulová",J355,0)</f>
        <v>0</v>
      </c>
      <c r="BJ355" s="18" t="s">
        <v>81</v>
      </c>
      <c r="BK355" s="190">
        <f>ROUND(I355*H355,2)</f>
        <v>0</v>
      </c>
      <c r="BL355" s="18" t="s">
        <v>156</v>
      </c>
      <c r="BM355" s="189" t="s">
        <v>1577</v>
      </c>
    </row>
    <row r="356" s="12" customFormat="1">
      <c r="B356" s="194"/>
      <c r="D356" s="191" t="s">
        <v>160</v>
      </c>
      <c r="E356" s="195" t="s">
        <v>1</v>
      </c>
      <c r="F356" s="196" t="s">
        <v>1469</v>
      </c>
      <c r="H356" s="197">
        <v>1</v>
      </c>
      <c r="I356" s="198"/>
      <c r="L356" s="194"/>
      <c r="M356" s="199"/>
      <c r="N356" s="200"/>
      <c r="O356" s="200"/>
      <c r="P356" s="200"/>
      <c r="Q356" s="200"/>
      <c r="R356" s="200"/>
      <c r="S356" s="200"/>
      <c r="T356" s="201"/>
      <c r="AT356" s="195" t="s">
        <v>160</v>
      </c>
      <c r="AU356" s="195" t="s">
        <v>83</v>
      </c>
      <c r="AV356" s="12" t="s">
        <v>83</v>
      </c>
      <c r="AW356" s="12" t="s">
        <v>30</v>
      </c>
      <c r="AX356" s="12" t="s">
        <v>81</v>
      </c>
      <c r="AY356" s="195" t="s">
        <v>149</v>
      </c>
    </row>
    <row r="357" s="1" customFormat="1" ht="24" customHeight="1">
      <c r="B357" s="177"/>
      <c r="C357" s="211" t="s">
        <v>863</v>
      </c>
      <c r="D357" s="211" t="s">
        <v>223</v>
      </c>
      <c r="E357" s="212" t="s">
        <v>1578</v>
      </c>
      <c r="F357" s="213" t="s">
        <v>1579</v>
      </c>
      <c r="G357" s="214" t="s">
        <v>334</v>
      </c>
      <c r="H357" s="215">
        <v>1</v>
      </c>
      <c r="I357" s="216"/>
      <c r="J357" s="217">
        <f>ROUND(I357*H357,2)</f>
        <v>0</v>
      </c>
      <c r="K357" s="213" t="s">
        <v>1</v>
      </c>
      <c r="L357" s="218"/>
      <c r="M357" s="219" t="s">
        <v>1</v>
      </c>
      <c r="N357" s="220" t="s">
        <v>38</v>
      </c>
      <c r="O357" s="73"/>
      <c r="P357" s="187">
        <f>O357*H357</f>
        <v>0</v>
      </c>
      <c r="Q357" s="187">
        <v>0.0067000000000000002</v>
      </c>
      <c r="R357" s="187">
        <f>Q357*H357</f>
        <v>0.0067000000000000002</v>
      </c>
      <c r="S357" s="187">
        <v>0</v>
      </c>
      <c r="T357" s="188">
        <f>S357*H357</f>
        <v>0</v>
      </c>
      <c r="AR357" s="189" t="s">
        <v>199</v>
      </c>
      <c r="AT357" s="189" t="s">
        <v>223</v>
      </c>
      <c r="AU357" s="189" t="s">
        <v>83</v>
      </c>
      <c r="AY357" s="18" t="s">
        <v>149</v>
      </c>
      <c r="BE357" s="190">
        <f>IF(N357="základní",J357,0)</f>
        <v>0</v>
      </c>
      <c r="BF357" s="190">
        <f>IF(N357="snížená",J357,0)</f>
        <v>0</v>
      </c>
      <c r="BG357" s="190">
        <f>IF(N357="zákl. přenesená",J357,0)</f>
        <v>0</v>
      </c>
      <c r="BH357" s="190">
        <f>IF(N357="sníž. přenesená",J357,0)</f>
        <v>0</v>
      </c>
      <c r="BI357" s="190">
        <f>IF(N357="nulová",J357,0)</f>
        <v>0</v>
      </c>
      <c r="BJ357" s="18" t="s">
        <v>81</v>
      </c>
      <c r="BK357" s="190">
        <f>ROUND(I357*H357,2)</f>
        <v>0</v>
      </c>
      <c r="BL357" s="18" t="s">
        <v>156</v>
      </c>
      <c r="BM357" s="189" t="s">
        <v>1580</v>
      </c>
    </row>
    <row r="358" s="12" customFormat="1">
      <c r="B358" s="194"/>
      <c r="D358" s="191" t="s">
        <v>160</v>
      </c>
      <c r="E358" s="195" t="s">
        <v>1</v>
      </c>
      <c r="F358" s="196" t="s">
        <v>1469</v>
      </c>
      <c r="H358" s="197">
        <v>1</v>
      </c>
      <c r="I358" s="198"/>
      <c r="L358" s="194"/>
      <c r="M358" s="199"/>
      <c r="N358" s="200"/>
      <c r="O358" s="200"/>
      <c r="P358" s="200"/>
      <c r="Q358" s="200"/>
      <c r="R358" s="200"/>
      <c r="S358" s="200"/>
      <c r="T358" s="201"/>
      <c r="AT358" s="195" t="s">
        <v>160</v>
      </c>
      <c r="AU358" s="195" t="s">
        <v>83</v>
      </c>
      <c r="AV358" s="12" t="s">
        <v>83</v>
      </c>
      <c r="AW358" s="12" t="s">
        <v>30</v>
      </c>
      <c r="AX358" s="12" t="s">
        <v>81</v>
      </c>
      <c r="AY358" s="195" t="s">
        <v>149</v>
      </c>
    </row>
    <row r="359" s="1" customFormat="1" ht="36" customHeight="1">
      <c r="B359" s="177"/>
      <c r="C359" s="178" t="s">
        <v>867</v>
      </c>
      <c r="D359" s="178" t="s">
        <v>151</v>
      </c>
      <c r="E359" s="179" t="s">
        <v>1581</v>
      </c>
      <c r="F359" s="180" t="s">
        <v>1582</v>
      </c>
      <c r="G359" s="181" t="s">
        <v>334</v>
      </c>
      <c r="H359" s="182">
        <v>1</v>
      </c>
      <c r="I359" s="183"/>
      <c r="J359" s="184">
        <f>ROUND(I359*H359,2)</f>
        <v>0</v>
      </c>
      <c r="K359" s="180" t="s">
        <v>531</v>
      </c>
      <c r="L359" s="37"/>
      <c r="M359" s="185" t="s">
        <v>1</v>
      </c>
      <c r="N359" s="186" t="s">
        <v>38</v>
      </c>
      <c r="O359" s="73"/>
      <c r="P359" s="187">
        <f>O359*H359</f>
        <v>0</v>
      </c>
      <c r="Q359" s="187">
        <v>0.0050800000000000003</v>
      </c>
      <c r="R359" s="187">
        <f>Q359*H359</f>
        <v>0.0050800000000000003</v>
      </c>
      <c r="S359" s="187">
        <v>0</v>
      </c>
      <c r="T359" s="188">
        <f>S359*H359</f>
        <v>0</v>
      </c>
      <c r="AR359" s="189" t="s">
        <v>156</v>
      </c>
      <c r="AT359" s="189" t="s">
        <v>151</v>
      </c>
      <c r="AU359" s="189" t="s">
        <v>83</v>
      </c>
      <c r="AY359" s="18" t="s">
        <v>149</v>
      </c>
      <c r="BE359" s="190">
        <f>IF(N359="základní",J359,0)</f>
        <v>0</v>
      </c>
      <c r="BF359" s="190">
        <f>IF(N359="snížená",J359,0)</f>
        <v>0</v>
      </c>
      <c r="BG359" s="190">
        <f>IF(N359="zákl. přenesená",J359,0)</f>
        <v>0</v>
      </c>
      <c r="BH359" s="190">
        <f>IF(N359="sníž. přenesená",J359,0)</f>
        <v>0</v>
      </c>
      <c r="BI359" s="190">
        <f>IF(N359="nulová",J359,0)</f>
        <v>0</v>
      </c>
      <c r="BJ359" s="18" t="s">
        <v>81</v>
      </c>
      <c r="BK359" s="190">
        <f>ROUND(I359*H359,2)</f>
        <v>0</v>
      </c>
      <c r="BL359" s="18" t="s">
        <v>156</v>
      </c>
      <c r="BM359" s="189" t="s">
        <v>1583</v>
      </c>
    </row>
    <row r="360" s="12" customFormat="1">
      <c r="B360" s="194"/>
      <c r="D360" s="191" t="s">
        <v>160</v>
      </c>
      <c r="E360" s="195" t="s">
        <v>1</v>
      </c>
      <c r="F360" s="196" t="s">
        <v>692</v>
      </c>
      <c r="H360" s="197">
        <v>1</v>
      </c>
      <c r="I360" s="198"/>
      <c r="L360" s="194"/>
      <c r="M360" s="199"/>
      <c r="N360" s="200"/>
      <c r="O360" s="200"/>
      <c r="P360" s="200"/>
      <c r="Q360" s="200"/>
      <c r="R360" s="200"/>
      <c r="S360" s="200"/>
      <c r="T360" s="201"/>
      <c r="AT360" s="195" t="s">
        <v>160</v>
      </c>
      <c r="AU360" s="195" t="s">
        <v>83</v>
      </c>
      <c r="AV360" s="12" t="s">
        <v>83</v>
      </c>
      <c r="AW360" s="12" t="s">
        <v>30</v>
      </c>
      <c r="AX360" s="12" t="s">
        <v>81</v>
      </c>
      <c r="AY360" s="195" t="s">
        <v>149</v>
      </c>
    </row>
    <row r="361" s="1" customFormat="1" ht="16.5" customHeight="1">
      <c r="B361" s="177"/>
      <c r="C361" s="211" t="s">
        <v>869</v>
      </c>
      <c r="D361" s="211" t="s">
        <v>223</v>
      </c>
      <c r="E361" s="212" t="s">
        <v>1575</v>
      </c>
      <c r="F361" s="213" t="s">
        <v>1576</v>
      </c>
      <c r="G361" s="214" t="s">
        <v>334</v>
      </c>
      <c r="H361" s="215">
        <v>1</v>
      </c>
      <c r="I361" s="216"/>
      <c r="J361" s="217">
        <f>ROUND(I361*H361,2)</f>
        <v>0</v>
      </c>
      <c r="K361" s="213" t="s">
        <v>1</v>
      </c>
      <c r="L361" s="218"/>
      <c r="M361" s="219" t="s">
        <v>1</v>
      </c>
      <c r="N361" s="220" t="s">
        <v>38</v>
      </c>
      <c r="O361" s="73"/>
      <c r="P361" s="187">
        <f>O361*H361</f>
        <v>0</v>
      </c>
      <c r="Q361" s="187">
        <v>0.10000000000000001</v>
      </c>
      <c r="R361" s="187">
        <f>Q361*H361</f>
        <v>0.10000000000000001</v>
      </c>
      <c r="S361" s="187">
        <v>0</v>
      </c>
      <c r="T361" s="188">
        <f>S361*H361</f>
        <v>0</v>
      </c>
      <c r="AR361" s="189" t="s">
        <v>199</v>
      </c>
      <c r="AT361" s="189" t="s">
        <v>223</v>
      </c>
      <c r="AU361" s="189" t="s">
        <v>83</v>
      </c>
      <c r="AY361" s="18" t="s">
        <v>149</v>
      </c>
      <c r="BE361" s="190">
        <f>IF(N361="základní",J361,0)</f>
        <v>0</v>
      </c>
      <c r="BF361" s="190">
        <f>IF(N361="snížená",J361,0)</f>
        <v>0</v>
      </c>
      <c r="BG361" s="190">
        <f>IF(N361="zákl. přenesená",J361,0)</f>
        <v>0</v>
      </c>
      <c r="BH361" s="190">
        <f>IF(N361="sníž. přenesená",J361,0)</f>
        <v>0</v>
      </c>
      <c r="BI361" s="190">
        <f>IF(N361="nulová",J361,0)</f>
        <v>0</v>
      </c>
      <c r="BJ361" s="18" t="s">
        <v>81</v>
      </c>
      <c r="BK361" s="190">
        <f>ROUND(I361*H361,2)</f>
        <v>0</v>
      </c>
      <c r="BL361" s="18" t="s">
        <v>156</v>
      </c>
      <c r="BM361" s="189" t="s">
        <v>1584</v>
      </c>
    </row>
    <row r="362" s="12" customFormat="1">
      <c r="B362" s="194"/>
      <c r="D362" s="191" t="s">
        <v>160</v>
      </c>
      <c r="E362" s="195" t="s">
        <v>1</v>
      </c>
      <c r="F362" s="196" t="s">
        <v>1469</v>
      </c>
      <c r="H362" s="197">
        <v>1</v>
      </c>
      <c r="I362" s="198"/>
      <c r="L362" s="194"/>
      <c r="M362" s="199"/>
      <c r="N362" s="200"/>
      <c r="O362" s="200"/>
      <c r="P362" s="200"/>
      <c r="Q362" s="200"/>
      <c r="R362" s="200"/>
      <c r="S362" s="200"/>
      <c r="T362" s="201"/>
      <c r="AT362" s="195" t="s">
        <v>160</v>
      </c>
      <c r="AU362" s="195" t="s">
        <v>83</v>
      </c>
      <c r="AV362" s="12" t="s">
        <v>83</v>
      </c>
      <c r="AW362" s="12" t="s">
        <v>30</v>
      </c>
      <c r="AX362" s="12" t="s">
        <v>81</v>
      </c>
      <c r="AY362" s="195" t="s">
        <v>149</v>
      </c>
    </row>
    <row r="363" s="1" customFormat="1" ht="16.5" customHeight="1">
      <c r="B363" s="177"/>
      <c r="C363" s="178" t="s">
        <v>1115</v>
      </c>
      <c r="D363" s="178" t="s">
        <v>151</v>
      </c>
      <c r="E363" s="179" t="s">
        <v>1585</v>
      </c>
      <c r="F363" s="180" t="s">
        <v>1586</v>
      </c>
      <c r="G363" s="181" t="s">
        <v>281</v>
      </c>
      <c r="H363" s="182">
        <v>408.85000000000002</v>
      </c>
      <c r="I363" s="183"/>
      <c r="J363" s="184">
        <f>ROUND(I363*H363,2)</f>
        <v>0</v>
      </c>
      <c r="K363" s="180" t="s">
        <v>531</v>
      </c>
      <c r="L363" s="37"/>
      <c r="M363" s="185" t="s">
        <v>1</v>
      </c>
      <c r="N363" s="186" t="s">
        <v>38</v>
      </c>
      <c r="O363" s="73"/>
      <c r="P363" s="187">
        <f>O363*H363</f>
        <v>0</v>
      </c>
      <c r="Q363" s="187">
        <v>0</v>
      </c>
      <c r="R363" s="187">
        <f>Q363*H363</f>
        <v>0</v>
      </c>
      <c r="S363" s="187">
        <v>0</v>
      </c>
      <c r="T363" s="188">
        <f>S363*H363</f>
        <v>0</v>
      </c>
      <c r="AR363" s="189" t="s">
        <v>156</v>
      </c>
      <c r="AT363" s="189" t="s">
        <v>151</v>
      </c>
      <c r="AU363" s="189" t="s">
        <v>83</v>
      </c>
      <c r="AY363" s="18" t="s">
        <v>149</v>
      </c>
      <c r="BE363" s="190">
        <f>IF(N363="základní",J363,0)</f>
        <v>0</v>
      </c>
      <c r="BF363" s="190">
        <f>IF(N363="snížená",J363,0)</f>
        <v>0</v>
      </c>
      <c r="BG363" s="190">
        <f>IF(N363="zákl. přenesená",J363,0)</f>
        <v>0</v>
      </c>
      <c r="BH363" s="190">
        <f>IF(N363="sníž. přenesená",J363,0)</f>
        <v>0</v>
      </c>
      <c r="BI363" s="190">
        <f>IF(N363="nulová",J363,0)</f>
        <v>0</v>
      </c>
      <c r="BJ363" s="18" t="s">
        <v>81</v>
      </c>
      <c r="BK363" s="190">
        <f>ROUND(I363*H363,2)</f>
        <v>0</v>
      </c>
      <c r="BL363" s="18" t="s">
        <v>156</v>
      </c>
      <c r="BM363" s="189" t="s">
        <v>1587</v>
      </c>
    </row>
    <row r="364" s="12" customFormat="1">
      <c r="B364" s="194"/>
      <c r="D364" s="191" t="s">
        <v>160</v>
      </c>
      <c r="E364" s="195" t="s">
        <v>1</v>
      </c>
      <c r="F364" s="196" t="s">
        <v>1496</v>
      </c>
      <c r="H364" s="197">
        <v>408.85000000000002</v>
      </c>
      <c r="I364" s="198"/>
      <c r="L364" s="194"/>
      <c r="M364" s="199"/>
      <c r="N364" s="200"/>
      <c r="O364" s="200"/>
      <c r="P364" s="200"/>
      <c r="Q364" s="200"/>
      <c r="R364" s="200"/>
      <c r="S364" s="200"/>
      <c r="T364" s="201"/>
      <c r="AT364" s="195" t="s">
        <v>160</v>
      </c>
      <c r="AU364" s="195" t="s">
        <v>83</v>
      </c>
      <c r="AV364" s="12" t="s">
        <v>83</v>
      </c>
      <c r="AW364" s="12" t="s">
        <v>30</v>
      </c>
      <c r="AX364" s="12" t="s">
        <v>81</v>
      </c>
      <c r="AY364" s="195" t="s">
        <v>149</v>
      </c>
    </row>
    <row r="365" s="1" customFormat="1" ht="24" customHeight="1">
      <c r="B365" s="177"/>
      <c r="C365" s="178" t="s">
        <v>1119</v>
      </c>
      <c r="D365" s="178" t="s">
        <v>151</v>
      </c>
      <c r="E365" s="179" t="s">
        <v>1588</v>
      </c>
      <c r="F365" s="180" t="s">
        <v>1589</v>
      </c>
      <c r="G365" s="181" t="s">
        <v>281</v>
      </c>
      <c r="H365" s="182">
        <v>408.85000000000002</v>
      </c>
      <c r="I365" s="183"/>
      <c r="J365" s="184">
        <f>ROUND(I365*H365,2)</f>
        <v>0</v>
      </c>
      <c r="K365" s="180" t="s">
        <v>531</v>
      </c>
      <c r="L365" s="37"/>
      <c r="M365" s="185" t="s">
        <v>1</v>
      </c>
      <c r="N365" s="186" t="s">
        <v>38</v>
      </c>
      <c r="O365" s="73"/>
      <c r="P365" s="187">
        <f>O365*H365</f>
        <v>0</v>
      </c>
      <c r="Q365" s="187">
        <v>0</v>
      </c>
      <c r="R365" s="187">
        <f>Q365*H365</f>
        <v>0</v>
      </c>
      <c r="S365" s="187">
        <v>0</v>
      </c>
      <c r="T365" s="188">
        <f>S365*H365</f>
        <v>0</v>
      </c>
      <c r="AR365" s="189" t="s">
        <v>156</v>
      </c>
      <c r="AT365" s="189" t="s">
        <v>151</v>
      </c>
      <c r="AU365" s="189" t="s">
        <v>83</v>
      </c>
      <c r="AY365" s="18" t="s">
        <v>149</v>
      </c>
      <c r="BE365" s="190">
        <f>IF(N365="základní",J365,0)</f>
        <v>0</v>
      </c>
      <c r="BF365" s="190">
        <f>IF(N365="snížená",J365,0)</f>
        <v>0</v>
      </c>
      <c r="BG365" s="190">
        <f>IF(N365="zákl. přenesená",J365,0)</f>
        <v>0</v>
      </c>
      <c r="BH365" s="190">
        <f>IF(N365="sníž. přenesená",J365,0)</f>
        <v>0</v>
      </c>
      <c r="BI365" s="190">
        <f>IF(N365="nulová",J365,0)</f>
        <v>0</v>
      </c>
      <c r="BJ365" s="18" t="s">
        <v>81</v>
      </c>
      <c r="BK365" s="190">
        <f>ROUND(I365*H365,2)</f>
        <v>0</v>
      </c>
      <c r="BL365" s="18" t="s">
        <v>156</v>
      </c>
      <c r="BM365" s="189" t="s">
        <v>1590</v>
      </c>
    </row>
    <row r="366" s="12" customFormat="1">
      <c r="B366" s="194"/>
      <c r="D366" s="191" t="s">
        <v>160</v>
      </c>
      <c r="E366" s="195" t="s">
        <v>1</v>
      </c>
      <c r="F366" s="196" t="s">
        <v>1496</v>
      </c>
      <c r="H366" s="197">
        <v>408.85000000000002</v>
      </c>
      <c r="I366" s="198"/>
      <c r="L366" s="194"/>
      <c r="M366" s="199"/>
      <c r="N366" s="200"/>
      <c r="O366" s="200"/>
      <c r="P366" s="200"/>
      <c r="Q366" s="200"/>
      <c r="R366" s="200"/>
      <c r="S366" s="200"/>
      <c r="T366" s="201"/>
      <c r="AT366" s="195" t="s">
        <v>160</v>
      </c>
      <c r="AU366" s="195" t="s">
        <v>83</v>
      </c>
      <c r="AV366" s="12" t="s">
        <v>83</v>
      </c>
      <c r="AW366" s="12" t="s">
        <v>30</v>
      </c>
      <c r="AX366" s="12" t="s">
        <v>81</v>
      </c>
      <c r="AY366" s="195" t="s">
        <v>149</v>
      </c>
    </row>
    <row r="367" s="1" customFormat="1" ht="24" customHeight="1">
      <c r="B367" s="177"/>
      <c r="C367" s="178" t="s">
        <v>1121</v>
      </c>
      <c r="D367" s="178" t="s">
        <v>151</v>
      </c>
      <c r="E367" s="179" t="s">
        <v>1591</v>
      </c>
      <c r="F367" s="180" t="s">
        <v>1592</v>
      </c>
      <c r="G367" s="181" t="s">
        <v>281</v>
      </c>
      <c r="H367" s="182">
        <v>13</v>
      </c>
      <c r="I367" s="183"/>
      <c r="J367" s="184">
        <f>ROUND(I367*H367,2)</f>
        <v>0</v>
      </c>
      <c r="K367" s="180" t="s">
        <v>531</v>
      </c>
      <c r="L367" s="37"/>
      <c r="M367" s="185" t="s">
        <v>1</v>
      </c>
      <c r="N367" s="186" t="s">
        <v>38</v>
      </c>
      <c r="O367" s="73"/>
      <c r="P367" s="187">
        <f>O367*H367</f>
        <v>0</v>
      </c>
      <c r="Q367" s="187">
        <v>0</v>
      </c>
      <c r="R367" s="187">
        <f>Q367*H367</f>
        <v>0</v>
      </c>
      <c r="S367" s="187">
        <v>0</v>
      </c>
      <c r="T367" s="188">
        <f>S367*H367</f>
        <v>0</v>
      </c>
      <c r="AR367" s="189" t="s">
        <v>156</v>
      </c>
      <c r="AT367" s="189" t="s">
        <v>151</v>
      </c>
      <c r="AU367" s="189" t="s">
        <v>83</v>
      </c>
      <c r="AY367" s="18" t="s">
        <v>149</v>
      </c>
      <c r="BE367" s="190">
        <f>IF(N367="základní",J367,0)</f>
        <v>0</v>
      </c>
      <c r="BF367" s="190">
        <f>IF(N367="snížená",J367,0)</f>
        <v>0</v>
      </c>
      <c r="BG367" s="190">
        <f>IF(N367="zákl. přenesená",J367,0)</f>
        <v>0</v>
      </c>
      <c r="BH367" s="190">
        <f>IF(N367="sníž. přenesená",J367,0)</f>
        <v>0</v>
      </c>
      <c r="BI367" s="190">
        <f>IF(N367="nulová",J367,0)</f>
        <v>0</v>
      </c>
      <c r="BJ367" s="18" t="s">
        <v>81</v>
      </c>
      <c r="BK367" s="190">
        <f>ROUND(I367*H367,2)</f>
        <v>0</v>
      </c>
      <c r="BL367" s="18" t="s">
        <v>156</v>
      </c>
      <c r="BM367" s="189" t="s">
        <v>1593</v>
      </c>
    </row>
    <row r="368" s="12" customFormat="1">
      <c r="B368" s="194"/>
      <c r="D368" s="191" t="s">
        <v>160</v>
      </c>
      <c r="E368" s="195" t="s">
        <v>1</v>
      </c>
      <c r="F368" s="196" t="s">
        <v>1504</v>
      </c>
      <c r="H368" s="197">
        <v>13</v>
      </c>
      <c r="I368" s="198"/>
      <c r="L368" s="194"/>
      <c r="M368" s="199"/>
      <c r="N368" s="200"/>
      <c r="O368" s="200"/>
      <c r="P368" s="200"/>
      <c r="Q368" s="200"/>
      <c r="R368" s="200"/>
      <c r="S368" s="200"/>
      <c r="T368" s="201"/>
      <c r="AT368" s="195" t="s">
        <v>160</v>
      </c>
      <c r="AU368" s="195" t="s">
        <v>83</v>
      </c>
      <c r="AV368" s="12" t="s">
        <v>83</v>
      </c>
      <c r="AW368" s="12" t="s">
        <v>30</v>
      </c>
      <c r="AX368" s="12" t="s">
        <v>81</v>
      </c>
      <c r="AY368" s="195" t="s">
        <v>149</v>
      </c>
    </row>
    <row r="369" s="1" customFormat="1" ht="24" customHeight="1">
      <c r="B369" s="177"/>
      <c r="C369" s="178" t="s">
        <v>1123</v>
      </c>
      <c r="D369" s="178" t="s">
        <v>151</v>
      </c>
      <c r="E369" s="179" t="s">
        <v>765</v>
      </c>
      <c r="F369" s="180" t="s">
        <v>766</v>
      </c>
      <c r="G369" s="181" t="s">
        <v>334</v>
      </c>
      <c r="H369" s="182">
        <v>2</v>
      </c>
      <c r="I369" s="183"/>
      <c r="J369" s="184">
        <f>ROUND(I369*H369,2)</f>
        <v>0</v>
      </c>
      <c r="K369" s="180" t="s">
        <v>531</v>
      </c>
      <c r="L369" s="37"/>
      <c r="M369" s="185" t="s">
        <v>1</v>
      </c>
      <c r="N369" s="186" t="s">
        <v>38</v>
      </c>
      <c r="O369" s="73"/>
      <c r="P369" s="187">
        <f>O369*H369</f>
        <v>0</v>
      </c>
      <c r="Q369" s="187">
        <v>0.46009</v>
      </c>
      <c r="R369" s="187">
        <f>Q369*H369</f>
        <v>0.92018</v>
      </c>
      <c r="S369" s="187">
        <v>0</v>
      </c>
      <c r="T369" s="188">
        <f>S369*H369</f>
        <v>0</v>
      </c>
      <c r="AR369" s="189" t="s">
        <v>156</v>
      </c>
      <c r="AT369" s="189" t="s">
        <v>151</v>
      </c>
      <c r="AU369" s="189" t="s">
        <v>83</v>
      </c>
      <c r="AY369" s="18" t="s">
        <v>149</v>
      </c>
      <c r="BE369" s="190">
        <f>IF(N369="základní",J369,0)</f>
        <v>0</v>
      </c>
      <c r="BF369" s="190">
        <f>IF(N369="snížená",J369,0)</f>
        <v>0</v>
      </c>
      <c r="BG369" s="190">
        <f>IF(N369="zákl. přenesená",J369,0)</f>
        <v>0</v>
      </c>
      <c r="BH369" s="190">
        <f>IF(N369="sníž. přenesená",J369,0)</f>
        <v>0</v>
      </c>
      <c r="BI369" s="190">
        <f>IF(N369="nulová",J369,0)</f>
        <v>0</v>
      </c>
      <c r="BJ369" s="18" t="s">
        <v>81</v>
      </c>
      <c r="BK369" s="190">
        <f>ROUND(I369*H369,2)</f>
        <v>0</v>
      </c>
      <c r="BL369" s="18" t="s">
        <v>156</v>
      </c>
      <c r="BM369" s="189" t="s">
        <v>1594</v>
      </c>
    </row>
    <row r="370" s="12" customFormat="1">
      <c r="B370" s="194"/>
      <c r="D370" s="191" t="s">
        <v>160</v>
      </c>
      <c r="E370" s="195" t="s">
        <v>1</v>
      </c>
      <c r="F370" s="196" t="s">
        <v>749</v>
      </c>
      <c r="H370" s="197">
        <v>2</v>
      </c>
      <c r="I370" s="198"/>
      <c r="L370" s="194"/>
      <c r="M370" s="199"/>
      <c r="N370" s="200"/>
      <c r="O370" s="200"/>
      <c r="P370" s="200"/>
      <c r="Q370" s="200"/>
      <c r="R370" s="200"/>
      <c r="S370" s="200"/>
      <c r="T370" s="201"/>
      <c r="AT370" s="195" t="s">
        <v>160</v>
      </c>
      <c r="AU370" s="195" t="s">
        <v>83</v>
      </c>
      <c r="AV370" s="12" t="s">
        <v>83</v>
      </c>
      <c r="AW370" s="12" t="s">
        <v>30</v>
      </c>
      <c r="AX370" s="12" t="s">
        <v>81</v>
      </c>
      <c r="AY370" s="195" t="s">
        <v>149</v>
      </c>
    </row>
    <row r="371" s="1" customFormat="1" ht="24" customHeight="1">
      <c r="B371" s="177"/>
      <c r="C371" s="178" t="s">
        <v>1125</v>
      </c>
      <c r="D371" s="178" t="s">
        <v>151</v>
      </c>
      <c r="E371" s="179" t="s">
        <v>768</v>
      </c>
      <c r="F371" s="180" t="s">
        <v>769</v>
      </c>
      <c r="G371" s="181" t="s">
        <v>281</v>
      </c>
      <c r="H371" s="182">
        <v>13</v>
      </c>
      <c r="I371" s="183"/>
      <c r="J371" s="184">
        <f>ROUND(I371*H371,2)</f>
        <v>0</v>
      </c>
      <c r="K371" s="180" t="s">
        <v>531</v>
      </c>
      <c r="L371" s="37"/>
      <c r="M371" s="185" t="s">
        <v>1</v>
      </c>
      <c r="N371" s="186" t="s">
        <v>38</v>
      </c>
      <c r="O371" s="73"/>
      <c r="P371" s="187">
        <f>O371*H371</f>
        <v>0</v>
      </c>
      <c r="Q371" s="187">
        <v>0</v>
      </c>
      <c r="R371" s="187">
        <f>Q371*H371</f>
        <v>0</v>
      </c>
      <c r="S371" s="187">
        <v>0</v>
      </c>
      <c r="T371" s="188">
        <f>S371*H371</f>
        <v>0</v>
      </c>
      <c r="AR371" s="189" t="s">
        <v>156</v>
      </c>
      <c r="AT371" s="189" t="s">
        <v>151</v>
      </c>
      <c r="AU371" s="189" t="s">
        <v>83</v>
      </c>
      <c r="AY371" s="18" t="s">
        <v>149</v>
      </c>
      <c r="BE371" s="190">
        <f>IF(N371="základní",J371,0)</f>
        <v>0</v>
      </c>
      <c r="BF371" s="190">
        <f>IF(N371="snížená",J371,0)</f>
        <v>0</v>
      </c>
      <c r="BG371" s="190">
        <f>IF(N371="zákl. přenesená",J371,0)</f>
        <v>0</v>
      </c>
      <c r="BH371" s="190">
        <f>IF(N371="sníž. přenesená",J371,0)</f>
        <v>0</v>
      </c>
      <c r="BI371" s="190">
        <f>IF(N371="nulová",J371,0)</f>
        <v>0</v>
      </c>
      <c r="BJ371" s="18" t="s">
        <v>81</v>
      </c>
      <c r="BK371" s="190">
        <f>ROUND(I371*H371,2)</f>
        <v>0</v>
      </c>
      <c r="BL371" s="18" t="s">
        <v>156</v>
      </c>
      <c r="BM371" s="189" t="s">
        <v>1595</v>
      </c>
    </row>
    <row r="372" s="12" customFormat="1">
      <c r="B372" s="194"/>
      <c r="D372" s="191" t="s">
        <v>160</v>
      </c>
      <c r="E372" s="195" t="s">
        <v>1</v>
      </c>
      <c r="F372" s="196" t="s">
        <v>1504</v>
      </c>
      <c r="H372" s="197">
        <v>13</v>
      </c>
      <c r="I372" s="198"/>
      <c r="L372" s="194"/>
      <c r="M372" s="199"/>
      <c r="N372" s="200"/>
      <c r="O372" s="200"/>
      <c r="P372" s="200"/>
      <c r="Q372" s="200"/>
      <c r="R372" s="200"/>
      <c r="S372" s="200"/>
      <c r="T372" s="201"/>
      <c r="AT372" s="195" t="s">
        <v>160</v>
      </c>
      <c r="AU372" s="195" t="s">
        <v>83</v>
      </c>
      <c r="AV372" s="12" t="s">
        <v>83</v>
      </c>
      <c r="AW372" s="12" t="s">
        <v>30</v>
      </c>
      <c r="AX372" s="12" t="s">
        <v>73</v>
      </c>
      <c r="AY372" s="195" t="s">
        <v>149</v>
      </c>
    </row>
    <row r="373" s="13" customFormat="1">
      <c r="B373" s="202"/>
      <c r="D373" s="191" t="s">
        <v>160</v>
      </c>
      <c r="E373" s="203" t="s">
        <v>1</v>
      </c>
      <c r="F373" s="204" t="s">
        <v>187</v>
      </c>
      <c r="H373" s="205">
        <v>13</v>
      </c>
      <c r="I373" s="206"/>
      <c r="L373" s="202"/>
      <c r="M373" s="207"/>
      <c r="N373" s="208"/>
      <c r="O373" s="208"/>
      <c r="P373" s="208"/>
      <c r="Q373" s="208"/>
      <c r="R373" s="208"/>
      <c r="S373" s="208"/>
      <c r="T373" s="209"/>
      <c r="AT373" s="203" t="s">
        <v>160</v>
      </c>
      <c r="AU373" s="203" t="s">
        <v>83</v>
      </c>
      <c r="AV373" s="13" t="s">
        <v>156</v>
      </c>
      <c r="AW373" s="13" t="s">
        <v>30</v>
      </c>
      <c r="AX373" s="13" t="s">
        <v>81</v>
      </c>
      <c r="AY373" s="203" t="s">
        <v>149</v>
      </c>
    </row>
    <row r="374" s="1" customFormat="1" ht="16.5" customHeight="1">
      <c r="B374" s="177"/>
      <c r="C374" s="178" t="s">
        <v>1129</v>
      </c>
      <c r="D374" s="178" t="s">
        <v>151</v>
      </c>
      <c r="E374" s="179" t="s">
        <v>1596</v>
      </c>
      <c r="F374" s="180" t="s">
        <v>1597</v>
      </c>
      <c r="G374" s="181" t="s">
        <v>334</v>
      </c>
      <c r="H374" s="182">
        <v>12</v>
      </c>
      <c r="I374" s="183"/>
      <c r="J374" s="184">
        <f>ROUND(I374*H374,2)</f>
        <v>0</v>
      </c>
      <c r="K374" s="180" t="s">
        <v>531</v>
      </c>
      <c r="L374" s="37"/>
      <c r="M374" s="185" t="s">
        <v>1</v>
      </c>
      <c r="N374" s="186" t="s">
        <v>38</v>
      </c>
      <c r="O374" s="73"/>
      <c r="P374" s="187">
        <f>O374*H374</f>
        <v>0</v>
      </c>
      <c r="Q374" s="187">
        <v>0.12303</v>
      </c>
      <c r="R374" s="187">
        <f>Q374*H374</f>
        <v>1.4763600000000001</v>
      </c>
      <c r="S374" s="187">
        <v>0</v>
      </c>
      <c r="T374" s="188">
        <f>S374*H374</f>
        <v>0</v>
      </c>
      <c r="AR374" s="189" t="s">
        <v>156</v>
      </c>
      <c r="AT374" s="189" t="s">
        <v>151</v>
      </c>
      <c r="AU374" s="189" t="s">
        <v>83</v>
      </c>
      <c r="AY374" s="18" t="s">
        <v>149</v>
      </c>
      <c r="BE374" s="190">
        <f>IF(N374="základní",J374,0)</f>
        <v>0</v>
      </c>
      <c r="BF374" s="190">
        <f>IF(N374="snížená",J374,0)</f>
        <v>0</v>
      </c>
      <c r="BG374" s="190">
        <f>IF(N374="zákl. přenesená",J374,0)</f>
        <v>0</v>
      </c>
      <c r="BH374" s="190">
        <f>IF(N374="sníž. přenesená",J374,0)</f>
        <v>0</v>
      </c>
      <c r="BI374" s="190">
        <f>IF(N374="nulová",J374,0)</f>
        <v>0</v>
      </c>
      <c r="BJ374" s="18" t="s">
        <v>81</v>
      </c>
      <c r="BK374" s="190">
        <f>ROUND(I374*H374,2)</f>
        <v>0</v>
      </c>
      <c r="BL374" s="18" t="s">
        <v>156</v>
      </c>
      <c r="BM374" s="189" t="s">
        <v>1598</v>
      </c>
    </row>
    <row r="375" s="12" customFormat="1">
      <c r="B375" s="194"/>
      <c r="D375" s="191" t="s">
        <v>160</v>
      </c>
      <c r="E375" s="195" t="s">
        <v>1</v>
      </c>
      <c r="F375" s="196" t="s">
        <v>1599</v>
      </c>
      <c r="H375" s="197">
        <v>2</v>
      </c>
      <c r="I375" s="198"/>
      <c r="L375" s="194"/>
      <c r="M375" s="199"/>
      <c r="N375" s="200"/>
      <c r="O375" s="200"/>
      <c r="P375" s="200"/>
      <c r="Q375" s="200"/>
      <c r="R375" s="200"/>
      <c r="S375" s="200"/>
      <c r="T375" s="201"/>
      <c r="AT375" s="195" t="s">
        <v>160</v>
      </c>
      <c r="AU375" s="195" t="s">
        <v>83</v>
      </c>
      <c r="AV375" s="12" t="s">
        <v>83</v>
      </c>
      <c r="AW375" s="12" t="s">
        <v>30</v>
      </c>
      <c r="AX375" s="12" t="s">
        <v>73</v>
      </c>
      <c r="AY375" s="195" t="s">
        <v>149</v>
      </c>
    </row>
    <row r="376" s="12" customFormat="1">
      <c r="B376" s="194"/>
      <c r="D376" s="191" t="s">
        <v>160</v>
      </c>
      <c r="E376" s="195" t="s">
        <v>1</v>
      </c>
      <c r="F376" s="196" t="s">
        <v>1600</v>
      </c>
      <c r="H376" s="197">
        <v>8</v>
      </c>
      <c r="I376" s="198"/>
      <c r="L376" s="194"/>
      <c r="M376" s="199"/>
      <c r="N376" s="200"/>
      <c r="O376" s="200"/>
      <c r="P376" s="200"/>
      <c r="Q376" s="200"/>
      <c r="R376" s="200"/>
      <c r="S376" s="200"/>
      <c r="T376" s="201"/>
      <c r="AT376" s="195" t="s">
        <v>160</v>
      </c>
      <c r="AU376" s="195" t="s">
        <v>83</v>
      </c>
      <c r="AV376" s="12" t="s">
        <v>83</v>
      </c>
      <c r="AW376" s="12" t="s">
        <v>30</v>
      </c>
      <c r="AX376" s="12" t="s">
        <v>73</v>
      </c>
      <c r="AY376" s="195" t="s">
        <v>149</v>
      </c>
    </row>
    <row r="377" s="12" customFormat="1">
      <c r="B377" s="194"/>
      <c r="D377" s="191" t="s">
        <v>160</v>
      </c>
      <c r="E377" s="195" t="s">
        <v>1</v>
      </c>
      <c r="F377" s="196" t="s">
        <v>1601</v>
      </c>
      <c r="H377" s="197">
        <v>1</v>
      </c>
      <c r="I377" s="198"/>
      <c r="L377" s="194"/>
      <c r="M377" s="199"/>
      <c r="N377" s="200"/>
      <c r="O377" s="200"/>
      <c r="P377" s="200"/>
      <c r="Q377" s="200"/>
      <c r="R377" s="200"/>
      <c r="S377" s="200"/>
      <c r="T377" s="201"/>
      <c r="AT377" s="195" t="s">
        <v>160</v>
      </c>
      <c r="AU377" s="195" t="s">
        <v>83</v>
      </c>
      <c r="AV377" s="12" t="s">
        <v>83</v>
      </c>
      <c r="AW377" s="12" t="s">
        <v>30</v>
      </c>
      <c r="AX377" s="12" t="s">
        <v>73</v>
      </c>
      <c r="AY377" s="195" t="s">
        <v>149</v>
      </c>
    </row>
    <row r="378" s="12" customFormat="1">
      <c r="B378" s="194"/>
      <c r="D378" s="191" t="s">
        <v>160</v>
      </c>
      <c r="E378" s="195" t="s">
        <v>1</v>
      </c>
      <c r="F378" s="196" t="s">
        <v>1602</v>
      </c>
      <c r="H378" s="197">
        <v>1</v>
      </c>
      <c r="I378" s="198"/>
      <c r="L378" s="194"/>
      <c r="M378" s="199"/>
      <c r="N378" s="200"/>
      <c r="O378" s="200"/>
      <c r="P378" s="200"/>
      <c r="Q378" s="200"/>
      <c r="R378" s="200"/>
      <c r="S378" s="200"/>
      <c r="T378" s="201"/>
      <c r="AT378" s="195" t="s">
        <v>160</v>
      </c>
      <c r="AU378" s="195" t="s">
        <v>83</v>
      </c>
      <c r="AV378" s="12" t="s">
        <v>83</v>
      </c>
      <c r="AW378" s="12" t="s">
        <v>30</v>
      </c>
      <c r="AX378" s="12" t="s">
        <v>73</v>
      </c>
      <c r="AY378" s="195" t="s">
        <v>149</v>
      </c>
    </row>
    <row r="379" s="13" customFormat="1">
      <c r="B379" s="202"/>
      <c r="D379" s="191" t="s">
        <v>160</v>
      </c>
      <c r="E379" s="203" t="s">
        <v>1</v>
      </c>
      <c r="F379" s="204" t="s">
        <v>187</v>
      </c>
      <c r="H379" s="205">
        <v>12</v>
      </c>
      <c r="I379" s="206"/>
      <c r="L379" s="202"/>
      <c r="M379" s="207"/>
      <c r="N379" s="208"/>
      <c r="O379" s="208"/>
      <c r="P379" s="208"/>
      <c r="Q379" s="208"/>
      <c r="R379" s="208"/>
      <c r="S379" s="208"/>
      <c r="T379" s="209"/>
      <c r="AT379" s="203" t="s">
        <v>160</v>
      </c>
      <c r="AU379" s="203" t="s">
        <v>83</v>
      </c>
      <c r="AV379" s="13" t="s">
        <v>156</v>
      </c>
      <c r="AW379" s="13" t="s">
        <v>30</v>
      </c>
      <c r="AX379" s="13" t="s">
        <v>81</v>
      </c>
      <c r="AY379" s="203" t="s">
        <v>149</v>
      </c>
    </row>
    <row r="380" s="1" customFormat="1" ht="24" customHeight="1">
      <c r="B380" s="177"/>
      <c r="C380" s="211" t="s">
        <v>1132</v>
      </c>
      <c r="D380" s="211" t="s">
        <v>223</v>
      </c>
      <c r="E380" s="212" t="s">
        <v>1603</v>
      </c>
      <c r="F380" s="213" t="s">
        <v>1604</v>
      </c>
      <c r="G380" s="214" t="s">
        <v>334</v>
      </c>
      <c r="H380" s="215">
        <v>12</v>
      </c>
      <c r="I380" s="216"/>
      <c r="J380" s="217">
        <f>ROUND(I380*H380,2)</f>
        <v>0</v>
      </c>
      <c r="K380" s="213" t="s">
        <v>1</v>
      </c>
      <c r="L380" s="218"/>
      <c r="M380" s="219" t="s">
        <v>1</v>
      </c>
      <c r="N380" s="220" t="s">
        <v>38</v>
      </c>
      <c r="O380" s="73"/>
      <c r="P380" s="187">
        <f>O380*H380</f>
        <v>0</v>
      </c>
      <c r="Q380" s="187">
        <v>0.012999999999999999</v>
      </c>
      <c r="R380" s="187">
        <f>Q380*H380</f>
        <v>0.156</v>
      </c>
      <c r="S380" s="187">
        <v>0</v>
      </c>
      <c r="T380" s="188">
        <f>S380*H380</f>
        <v>0</v>
      </c>
      <c r="AR380" s="189" t="s">
        <v>199</v>
      </c>
      <c r="AT380" s="189" t="s">
        <v>223</v>
      </c>
      <c r="AU380" s="189" t="s">
        <v>83</v>
      </c>
      <c r="AY380" s="18" t="s">
        <v>149</v>
      </c>
      <c r="BE380" s="190">
        <f>IF(N380="základní",J380,0)</f>
        <v>0</v>
      </c>
      <c r="BF380" s="190">
        <f>IF(N380="snížená",J380,0)</f>
        <v>0</v>
      </c>
      <c r="BG380" s="190">
        <f>IF(N380="zákl. přenesená",J380,0)</f>
        <v>0</v>
      </c>
      <c r="BH380" s="190">
        <f>IF(N380="sníž. přenesená",J380,0)</f>
        <v>0</v>
      </c>
      <c r="BI380" s="190">
        <f>IF(N380="nulová",J380,0)</f>
        <v>0</v>
      </c>
      <c r="BJ380" s="18" t="s">
        <v>81</v>
      </c>
      <c r="BK380" s="190">
        <f>ROUND(I380*H380,2)</f>
        <v>0</v>
      </c>
      <c r="BL380" s="18" t="s">
        <v>156</v>
      </c>
      <c r="BM380" s="189" t="s">
        <v>1605</v>
      </c>
    </row>
    <row r="381" s="12" customFormat="1">
      <c r="B381" s="194"/>
      <c r="D381" s="191" t="s">
        <v>160</v>
      </c>
      <c r="E381" s="195" t="s">
        <v>1</v>
      </c>
      <c r="F381" s="196" t="s">
        <v>799</v>
      </c>
      <c r="H381" s="197">
        <v>12</v>
      </c>
      <c r="I381" s="198"/>
      <c r="L381" s="194"/>
      <c r="M381" s="199"/>
      <c r="N381" s="200"/>
      <c r="O381" s="200"/>
      <c r="P381" s="200"/>
      <c r="Q381" s="200"/>
      <c r="R381" s="200"/>
      <c r="S381" s="200"/>
      <c r="T381" s="201"/>
      <c r="AT381" s="195" t="s">
        <v>160</v>
      </c>
      <c r="AU381" s="195" t="s">
        <v>83</v>
      </c>
      <c r="AV381" s="12" t="s">
        <v>83</v>
      </c>
      <c r="AW381" s="12" t="s">
        <v>30</v>
      </c>
      <c r="AX381" s="12" t="s">
        <v>81</v>
      </c>
      <c r="AY381" s="195" t="s">
        <v>149</v>
      </c>
    </row>
    <row r="382" s="1" customFormat="1" ht="16.5" customHeight="1">
      <c r="B382" s="177"/>
      <c r="C382" s="211" t="s">
        <v>1136</v>
      </c>
      <c r="D382" s="211" t="s">
        <v>223</v>
      </c>
      <c r="E382" s="212" t="s">
        <v>1606</v>
      </c>
      <c r="F382" s="213" t="s">
        <v>1607</v>
      </c>
      <c r="G382" s="214" t="s">
        <v>334</v>
      </c>
      <c r="H382" s="215">
        <v>12</v>
      </c>
      <c r="I382" s="216"/>
      <c r="J382" s="217">
        <f>ROUND(I382*H382,2)</f>
        <v>0</v>
      </c>
      <c r="K382" s="213" t="s">
        <v>1</v>
      </c>
      <c r="L382" s="218"/>
      <c r="M382" s="219" t="s">
        <v>1</v>
      </c>
      <c r="N382" s="220" t="s">
        <v>38</v>
      </c>
      <c r="O382" s="73"/>
      <c r="P382" s="187">
        <f>O382*H382</f>
        <v>0</v>
      </c>
      <c r="Q382" s="187">
        <v>0.00064999999999999997</v>
      </c>
      <c r="R382" s="187">
        <f>Q382*H382</f>
        <v>0.0077999999999999996</v>
      </c>
      <c r="S382" s="187">
        <v>0</v>
      </c>
      <c r="T382" s="188">
        <f>S382*H382</f>
        <v>0</v>
      </c>
      <c r="AR382" s="189" t="s">
        <v>199</v>
      </c>
      <c r="AT382" s="189" t="s">
        <v>223</v>
      </c>
      <c r="AU382" s="189" t="s">
        <v>83</v>
      </c>
      <c r="AY382" s="18" t="s">
        <v>149</v>
      </c>
      <c r="BE382" s="190">
        <f>IF(N382="základní",J382,0)</f>
        <v>0</v>
      </c>
      <c r="BF382" s="190">
        <f>IF(N382="snížená",J382,0)</f>
        <v>0</v>
      </c>
      <c r="BG382" s="190">
        <f>IF(N382="zákl. přenesená",J382,0)</f>
        <v>0</v>
      </c>
      <c r="BH382" s="190">
        <f>IF(N382="sníž. přenesená",J382,0)</f>
        <v>0</v>
      </c>
      <c r="BI382" s="190">
        <f>IF(N382="nulová",J382,0)</f>
        <v>0</v>
      </c>
      <c r="BJ382" s="18" t="s">
        <v>81</v>
      </c>
      <c r="BK382" s="190">
        <f>ROUND(I382*H382,2)</f>
        <v>0</v>
      </c>
      <c r="BL382" s="18" t="s">
        <v>156</v>
      </c>
      <c r="BM382" s="189" t="s">
        <v>1608</v>
      </c>
    </row>
    <row r="383" s="12" customFormat="1">
      <c r="B383" s="194"/>
      <c r="D383" s="191" t="s">
        <v>160</v>
      </c>
      <c r="E383" s="195" t="s">
        <v>1</v>
      </c>
      <c r="F383" s="196" t="s">
        <v>799</v>
      </c>
      <c r="H383" s="197">
        <v>12</v>
      </c>
      <c r="I383" s="198"/>
      <c r="L383" s="194"/>
      <c r="M383" s="199"/>
      <c r="N383" s="200"/>
      <c r="O383" s="200"/>
      <c r="P383" s="200"/>
      <c r="Q383" s="200"/>
      <c r="R383" s="200"/>
      <c r="S383" s="200"/>
      <c r="T383" s="201"/>
      <c r="AT383" s="195" t="s">
        <v>160</v>
      </c>
      <c r="AU383" s="195" t="s">
        <v>83</v>
      </c>
      <c r="AV383" s="12" t="s">
        <v>83</v>
      </c>
      <c r="AW383" s="12" t="s">
        <v>30</v>
      </c>
      <c r="AX383" s="12" t="s">
        <v>81</v>
      </c>
      <c r="AY383" s="195" t="s">
        <v>149</v>
      </c>
    </row>
    <row r="384" s="1" customFormat="1" ht="16.5" customHeight="1">
      <c r="B384" s="177"/>
      <c r="C384" s="178" t="s">
        <v>1139</v>
      </c>
      <c r="D384" s="178" t="s">
        <v>151</v>
      </c>
      <c r="E384" s="179" t="s">
        <v>1609</v>
      </c>
      <c r="F384" s="180" t="s">
        <v>1610</v>
      </c>
      <c r="G384" s="181" t="s">
        <v>334</v>
      </c>
      <c r="H384" s="182">
        <v>1</v>
      </c>
      <c r="I384" s="183"/>
      <c r="J384" s="184">
        <f>ROUND(I384*H384,2)</f>
        <v>0</v>
      </c>
      <c r="K384" s="180" t="s">
        <v>531</v>
      </c>
      <c r="L384" s="37"/>
      <c r="M384" s="185" t="s">
        <v>1</v>
      </c>
      <c r="N384" s="186" t="s">
        <v>38</v>
      </c>
      <c r="O384" s="73"/>
      <c r="P384" s="187">
        <f>O384*H384</f>
        <v>0</v>
      </c>
      <c r="Q384" s="187">
        <v>0.32906000000000002</v>
      </c>
      <c r="R384" s="187">
        <f>Q384*H384</f>
        <v>0.32906000000000002</v>
      </c>
      <c r="S384" s="187">
        <v>0</v>
      </c>
      <c r="T384" s="188">
        <f>S384*H384</f>
        <v>0</v>
      </c>
      <c r="AR384" s="189" t="s">
        <v>156</v>
      </c>
      <c r="AT384" s="189" t="s">
        <v>151</v>
      </c>
      <c r="AU384" s="189" t="s">
        <v>83</v>
      </c>
      <c r="AY384" s="18" t="s">
        <v>149</v>
      </c>
      <c r="BE384" s="190">
        <f>IF(N384="základní",J384,0)</f>
        <v>0</v>
      </c>
      <c r="BF384" s="190">
        <f>IF(N384="snížená",J384,0)</f>
        <v>0</v>
      </c>
      <c r="BG384" s="190">
        <f>IF(N384="zákl. přenesená",J384,0)</f>
        <v>0</v>
      </c>
      <c r="BH384" s="190">
        <f>IF(N384="sníž. přenesená",J384,0)</f>
        <v>0</v>
      </c>
      <c r="BI384" s="190">
        <f>IF(N384="nulová",J384,0)</f>
        <v>0</v>
      </c>
      <c r="BJ384" s="18" t="s">
        <v>81</v>
      </c>
      <c r="BK384" s="190">
        <f>ROUND(I384*H384,2)</f>
        <v>0</v>
      </c>
      <c r="BL384" s="18" t="s">
        <v>156</v>
      </c>
      <c r="BM384" s="189" t="s">
        <v>1611</v>
      </c>
    </row>
    <row r="385" s="12" customFormat="1">
      <c r="B385" s="194"/>
      <c r="D385" s="191" t="s">
        <v>160</v>
      </c>
      <c r="E385" s="195" t="s">
        <v>1</v>
      </c>
      <c r="F385" s="196" t="s">
        <v>692</v>
      </c>
      <c r="H385" s="197">
        <v>1</v>
      </c>
      <c r="I385" s="198"/>
      <c r="L385" s="194"/>
      <c r="M385" s="199"/>
      <c r="N385" s="200"/>
      <c r="O385" s="200"/>
      <c r="P385" s="200"/>
      <c r="Q385" s="200"/>
      <c r="R385" s="200"/>
      <c r="S385" s="200"/>
      <c r="T385" s="201"/>
      <c r="AT385" s="195" t="s">
        <v>160</v>
      </c>
      <c r="AU385" s="195" t="s">
        <v>83</v>
      </c>
      <c r="AV385" s="12" t="s">
        <v>83</v>
      </c>
      <c r="AW385" s="12" t="s">
        <v>30</v>
      </c>
      <c r="AX385" s="12" t="s">
        <v>81</v>
      </c>
      <c r="AY385" s="195" t="s">
        <v>149</v>
      </c>
    </row>
    <row r="386" s="1" customFormat="1" ht="16.5" customHeight="1">
      <c r="B386" s="177"/>
      <c r="C386" s="211" t="s">
        <v>1141</v>
      </c>
      <c r="D386" s="211" t="s">
        <v>223</v>
      </c>
      <c r="E386" s="212" t="s">
        <v>1612</v>
      </c>
      <c r="F386" s="213" t="s">
        <v>1613</v>
      </c>
      <c r="G386" s="214" t="s">
        <v>334</v>
      </c>
      <c r="H386" s="215">
        <v>1</v>
      </c>
      <c r="I386" s="216"/>
      <c r="J386" s="217">
        <f>ROUND(I386*H386,2)</f>
        <v>0</v>
      </c>
      <c r="K386" s="213" t="s">
        <v>1</v>
      </c>
      <c r="L386" s="218"/>
      <c r="M386" s="219" t="s">
        <v>1</v>
      </c>
      <c r="N386" s="220" t="s">
        <v>38</v>
      </c>
      <c r="O386" s="73"/>
      <c r="P386" s="187">
        <f>O386*H386</f>
        <v>0</v>
      </c>
      <c r="Q386" s="187">
        <v>0.021000000000000001</v>
      </c>
      <c r="R386" s="187">
        <f>Q386*H386</f>
        <v>0.021000000000000001</v>
      </c>
      <c r="S386" s="187">
        <v>0</v>
      </c>
      <c r="T386" s="188">
        <f>S386*H386</f>
        <v>0</v>
      </c>
      <c r="AR386" s="189" t="s">
        <v>199</v>
      </c>
      <c r="AT386" s="189" t="s">
        <v>223</v>
      </c>
      <c r="AU386" s="189" t="s">
        <v>83</v>
      </c>
      <c r="AY386" s="18" t="s">
        <v>149</v>
      </c>
      <c r="BE386" s="190">
        <f>IF(N386="základní",J386,0)</f>
        <v>0</v>
      </c>
      <c r="BF386" s="190">
        <f>IF(N386="snížená",J386,0)</f>
        <v>0</v>
      </c>
      <c r="BG386" s="190">
        <f>IF(N386="zákl. přenesená",J386,0)</f>
        <v>0</v>
      </c>
      <c r="BH386" s="190">
        <f>IF(N386="sníž. přenesená",J386,0)</f>
        <v>0</v>
      </c>
      <c r="BI386" s="190">
        <f>IF(N386="nulová",J386,0)</f>
        <v>0</v>
      </c>
      <c r="BJ386" s="18" t="s">
        <v>81</v>
      </c>
      <c r="BK386" s="190">
        <f>ROUND(I386*H386,2)</f>
        <v>0</v>
      </c>
      <c r="BL386" s="18" t="s">
        <v>156</v>
      </c>
      <c r="BM386" s="189" t="s">
        <v>1614</v>
      </c>
    </row>
    <row r="387" s="12" customFormat="1">
      <c r="B387" s="194"/>
      <c r="D387" s="191" t="s">
        <v>160</v>
      </c>
      <c r="E387" s="195" t="s">
        <v>1</v>
      </c>
      <c r="F387" s="196" t="s">
        <v>692</v>
      </c>
      <c r="H387" s="197">
        <v>1</v>
      </c>
      <c r="I387" s="198"/>
      <c r="L387" s="194"/>
      <c r="M387" s="199"/>
      <c r="N387" s="200"/>
      <c r="O387" s="200"/>
      <c r="P387" s="200"/>
      <c r="Q387" s="200"/>
      <c r="R387" s="200"/>
      <c r="S387" s="200"/>
      <c r="T387" s="201"/>
      <c r="AT387" s="195" t="s">
        <v>160</v>
      </c>
      <c r="AU387" s="195" t="s">
        <v>83</v>
      </c>
      <c r="AV387" s="12" t="s">
        <v>83</v>
      </c>
      <c r="AW387" s="12" t="s">
        <v>30</v>
      </c>
      <c r="AX387" s="12" t="s">
        <v>81</v>
      </c>
      <c r="AY387" s="195" t="s">
        <v>149</v>
      </c>
    </row>
    <row r="388" s="1" customFormat="1" ht="16.5" customHeight="1">
      <c r="B388" s="177"/>
      <c r="C388" s="178" t="s">
        <v>1145</v>
      </c>
      <c r="D388" s="178" t="s">
        <v>151</v>
      </c>
      <c r="E388" s="179" t="s">
        <v>1615</v>
      </c>
      <c r="F388" s="180" t="s">
        <v>1616</v>
      </c>
      <c r="G388" s="181" t="s">
        <v>281</v>
      </c>
      <c r="H388" s="182">
        <v>408.85000000000002</v>
      </c>
      <c r="I388" s="183"/>
      <c r="J388" s="184">
        <f>ROUND(I388*H388,2)</f>
        <v>0</v>
      </c>
      <c r="K388" s="180" t="s">
        <v>531</v>
      </c>
      <c r="L388" s="37"/>
      <c r="M388" s="185" t="s">
        <v>1</v>
      </c>
      <c r="N388" s="186" t="s">
        <v>38</v>
      </c>
      <c r="O388" s="73"/>
      <c r="P388" s="187">
        <f>O388*H388</f>
        <v>0</v>
      </c>
      <c r="Q388" s="187">
        <v>0.00019000000000000001</v>
      </c>
      <c r="R388" s="187">
        <f>Q388*H388</f>
        <v>0.077681500000000014</v>
      </c>
      <c r="S388" s="187">
        <v>0</v>
      </c>
      <c r="T388" s="188">
        <f>S388*H388</f>
        <v>0</v>
      </c>
      <c r="AR388" s="189" t="s">
        <v>156</v>
      </c>
      <c r="AT388" s="189" t="s">
        <v>151</v>
      </c>
      <c r="AU388" s="189" t="s">
        <v>83</v>
      </c>
      <c r="AY388" s="18" t="s">
        <v>149</v>
      </c>
      <c r="BE388" s="190">
        <f>IF(N388="základní",J388,0)</f>
        <v>0</v>
      </c>
      <c r="BF388" s="190">
        <f>IF(N388="snížená",J388,0)</f>
        <v>0</v>
      </c>
      <c r="BG388" s="190">
        <f>IF(N388="zákl. přenesená",J388,0)</f>
        <v>0</v>
      </c>
      <c r="BH388" s="190">
        <f>IF(N388="sníž. přenesená",J388,0)</f>
        <v>0</v>
      </c>
      <c r="BI388" s="190">
        <f>IF(N388="nulová",J388,0)</f>
        <v>0</v>
      </c>
      <c r="BJ388" s="18" t="s">
        <v>81</v>
      </c>
      <c r="BK388" s="190">
        <f>ROUND(I388*H388,2)</f>
        <v>0</v>
      </c>
      <c r="BL388" s="18" t="s">
        <v>156</v>
      </c>
      <c r="BM388" s="189" t="s">
        <v>1617</v>
      </c>
    </row>
    <row r="389" s="12" customFormat="1">
      <c r="B389" s="194"/>
      <c r="D389" s="191" t="s">
        <v>160</v>
      </c>
      <c r="E389" s="195" t="s">
        <v>1</v>
      </c>
      <c r="F389" s="196" t="s">
        <v>1496</v>
      </c>
      <c r="H389" s="197">
        <v>408.85000000000002</v>
      </c>
      <c r="I389" s="198"/>
      <c r="L389" s="194"/>
      <c r="M389" s="199"/>
      <c r="N389" s="200"/>
      <c r="O389" s="200"/>
      <c r="P389" s="200"/>
      <c r="Q389" s="200"/>
      <c r="R389" s="200"/>
      <c r="S389" s="200"/>
      <c r="T389" s="201"/>
      <c r="AT389" s="195" t="s">
        <v>160</v>
      </c>
      <c r="AU389" s="195" t="s">
        <v>83</v>
      </c>
      <c r="AV389" s="12" t="s">
        <v>83</v>
      </c>
      <c r="AW389" s="12" t="s">
        <v>30</v>
      </c>
      <c r="AX389" s="12" t="s">
        <v>81</v>
      </c>
      <c r="AY389" s="195" t="s">
        <v>149</v>
      </c>
    </row>
    <row r="390" s="1" customFormat="1" ht="16.5" customHeight="1">
      <c r="B390" s="177"/>
      <c r="C390" s="178" t="s">
        <v>1149</v>
      </c>
      <c r="D390" s="178" t="s">
        <v>151</v>
      </c>
      <c r="E390" s="179" t="s">
        <v>1618</v>
      </c>
      <c r="F390" s="180" t="s">
        <v>1619</v>
      </c>
      <c r="G390" s="181" t="s">
        <v>281</v>
      </c>
      <c r="H390" s="182">
        <v>13</v>
      </c>
      <c r="I390" s="183"/>
      <c r="J390" s="184">
        <f>ROUND(I390*H390,2)</f>
        <v>0</v>
      </c>
      <c r="K390" s="180" t="s">
        <v>531</v>
      </c>
      <c r="L390" s="37"/>
      <c r="M390" s="185" t="s">
        <v>1</v>
      </c>
      <c r="N390" s="186" t="s">
        <v>38</v>
      </c>
      <c r="O390" s="73"/>
      <c r="P390" s="187">
        <f>O390*H390</f>
        <v>0</v>
      </c>
      <c r="Q390" s="187">
        <v>0.00020000000000000001</v>
      </c>
      <c r="R390" s="187">
        <f>Q390*H390</f>
        <v>0.0026000000000000003</v>
      </c>
      <c r="S390" s="187">
        <v>0</v>
      </c>
      <c r="T390" s="188">
        <f>S390*H390</f>
        <v>0</v>
      </c>
      <c r="AR390" s="189" t="s">
        <v>156</v>
      </c>
      <c r="AT390" s="189" t="s">
        <v>151</v>
      </c>
      <c r="AU390" s="189" t="s">
        <v>83</v>
      </c>
      <c r="AY390" s="18" t="s">
        <v>149</v>
      </c>
      <c r="BE390" s="190">
        <f>IF(N390="základní",J390,0)</f>
        <v>0</v>
      </c>
      <c r="BF390" s="190">
        <f>IF(N390="snížená",J390,0)</f>
        <v>0</v>
      </c>
      <c r="BG390" s="190">
        <f>IF(N390="zákl. přenesená",J390,0)</f>
        <v>0</v>
      </c>
      <c r="BH390" s="190">
        <f>IF(N390="sníž. přenesená",J390,0)</f>
        <v>0</v>
      </c>
      <c r="BI390" s="190">
        <f>IF(N390="nulová",J390,0)</f>
        <v>0</v>
      </c>
      <c r="BJ390" s="18" t="s">
        <v>81</v>
      </c>
      <c r="BK390" s="190">
        <f>ROUND(I390*H390,2)</f>
        <v>0</v>
      </c>
      <c r="BL390" s="18" t="s">
        <v>156</v>
      </c>
      <c r="BM390" s="189" t="s">
        <v>1620</v>
      </c>
    </row>
    <row r="391" s="12" customFormat="1">
      <c r="B391" s="194"/>
      <c r="D391" s="191" t="s">
        <v>160</v>
      </c>
      <c r="E391" s="195" t="s">
        <v>1</v>
      </c>
      <c r="F391" s="196" t="s">
        <v>1504</v>
      </c>
      <c r="H391" s="197">
        <v>13</v>
      </c>
      <c r="I391" s="198"/>
      <c r="L391" s="194"/>
      <c r="M391" s="199"/>
      <c r="N391" s="200"/>
      <c r="O391" s="200"/>
      <c r="P391" s="200"/>
      <c r="Q391" s="200"/>
      <c r="R391" s="200"/>
      <c r="S391" s="200"/>
      <c r="T391" s="201"/>
      <c r="AT391" s="195" t="s">
        <v>160</v>
      </c>
      <c r="AU391" s="195" t="s">
        <v>83</v>
      </c>
      <c r="AV391" s="12" t="s">
        <v>83</v>
      </c>
      <c r="AW391" s="12" t="s">
        <v>30</v>
      </c>
      <c r="AX391" s="12" t="s">
        <v>81</v>
      </c>
      <c r="AY391" s="195" t="s">
        <v>149</v>
      </c>
    </row>
    <row r="392" s="1" customFormat="1" ht="16.5" customHeight="1">
      <c r="B392" s="177"/>
      <c r="C392" s="178" t="s">
        <v>1151</v>
      </c>
      <c r="D392" s="178" t="s">
        <v>151</v>
      </c>
      <c r="E392" s="179" t="s">
        <v>823</v>
      </c>
      <c r="F392" s="180" t="s">
        <v>824</v>
      </c>
      <c r="G392" s="181" t="s">
        <v>281</v>
      </c>
      <c r="H392" s="182">
        <v>421.85000000000002</v>
      </c>
      <c r="I392" s="183"/>
      <c r="J392" s="184">
        <f>ROUND(I392*H392,2)</f>
        <v>0</v>
      </c>
      <c r="K392" s="180" t="s">
        <v>531</v>
      </c>
      <c r="L392" s="37"/>
      <c r="M392" s="185" t="s">
        <v>1</v>
      </c>
      <c r="N392" s="186" t="s">
        <v>38</v>
      </c>
      <c r="O392" s="73"/>
      <c r="P392" s="187">
        <f>O392*H392</f>
        <v>0</v>
      </c>
      <c r="Q392" s="187">
        <v>0.00012999999999999999</v>
      </c>
      <c r="R392" s="187">
        <f>Q392*H392</f>
        <v>0.0548405</v>
      </c>
      <c r="S392" s="187">
        <v>0</v>
      </c>
      <c r="T392" s="188">
        <f>S392*H392</f>
        <v>0</v>
      </c>
      <c r="AR392" s="189" t="s">
        <v>156</v>
      </c>
      <c r="AT392" s="189" t="s">
        <v>151</v>
      </c>
      <c r="AU392" s="189" t="s">
        <v>83</v>
      </c>
      <c r="AY392" s="18" t="s">
        <v>149</v>
      </c>
      <c r="BE392" s="190">
        <f>IF(N392="základní",J392,0)</f>
        <v>0</v>
      </c>
      <c r="BF392" s="190">
        <f>IF(N392="snížená",J392,0)</f>
        <v>0</v>
      </c>
      <c r="BG392" s="190">
        <f>IF(N392="zákl. přenesená",J392,0)</f>
        <v>0</v>
      </c>
      <c r="BH392" s="190">
        <f>IF(N392="sníž. přenesená",J392,0)</f>
        <v>0</v>
      </c>
      <c r="BI392" s="190">
        <f>IF(N392="nulová",J392,0)</f>
        <v>0</v>
      </c>
      <c r="BJ392" s="18" t="s">
        <v>81</v>
      </c>
      <c r="BK392" s="190">
        <f>ROUND(I392*H392,2)</f>
        <v>0</v>
      </c>
      <c r="BL392" s="18" t="s">
        <v>156</v>
      </c>
      <c r="BM392" s="189" t="s">
        <v>1621</v>
      </c>
    </row>
    <row r="393" s="12" customFormat="1">
      <c r="B393" s="194"/>
      <c r="D393" s="191" t="s">
        <v>160</v>
      </c>
      <c r="E393" s="195" t="s">
        <v>1</v>
      </c>
      <c r="F393" s="196" t="s">
        <v>1496</v>
      </c>
      <c r="H393" s="197">
        <v>408.85000000000002</v>
      </c>
      <c r="I393" s="198"/>
      <c r="L393" s="194"/>
      <c r="M393" s="199"/>
      <c r="N393" s="200"/>
      <c r="O393" s="200"/>
      <c r="P393" s="200"/>
      <c r="Q393" s="200"/>
      <c r="R393" s="200"/>
      <c r="S393" s="200"/>
      <c r="T393" s="201"/>
      <c r="AT393" s="195" t="s">
        <v>160</v>
      </c>
      <c r="AU393" s="195" t="s">
        <v>83</v>
      </c>
      <c r="AV393" s="12" t="s">
        <v>83</v>
      </c>
      <c r="AW393" s="12" t="s">
        <v>30</v>
      </c>
      <c r="AX393" s="12" t="s">
        <v>73</v>
      </c>
      <c r="AY393" s="195" t="s">
        <v>149</v>
      </c>
    </row>
    <row r="394" s="12" customFormat="1">
      <c r="B394" s="194"/>
      <c r="D394" s="191" t="s">
        <v>160</v>
      </c>
      <c r="E394" s="195" t="s">
        <v>1</v>
      </c>
      <c r="F394" s="196" t="s">
        <v>1504</v>
      </c>
      <c r="H394" s="197">
        <v>13</v>
      </c>
      <c r="I394" s="198"/>
      <c r="L394" s="194"/>
      <c r="M394" s="199"/>
      <c r="N394" s="200"/>
      <c r="O394" s="200"/>
      <c r="P394" s="200"/>
      <c r="Q394" s="200"/>
      <c r="R394" s="200"/>
      <c r="S394" s="200"/>
      <c r="T394" s="201"/>
      <c r="AT394" s="195" t="s">
        <v>160</v>
      </c>
      <c r="AU394" s="195" t="s">
        <v>83</v>
      </c>
      <c r="AV394" s="12" t="s">
        <v>83</v>
      </c>
      <c r="AW394" s="12" t="s">
        <v>30</v>
      </c>
      <c r="AX394" s="12" t="s">
        <v>73</v>
      </c>
      <c r="AY394" s="195" t="s">
        <v>149</v>
      </c>
    </row>
    <row r="395" s="13" customFormat="1">
      <c r="B395" s="202"/>
      <c r="D395" s="191" t="s">
        <v>160</v>
      </c>
      <c r="E395" s="203" t="s">
        <v>1</v>
      </c>
      <c r="F395" s="204" t="s">
        <v>187</v>
      </c>
      <c r="H395" s="205">
        <v>421.85000000000002</v>
      </c>
      <c r="I395" s="206"/>
      <c r="L395" s="202"/>
      <c r="M395" s="207"/>
      <c r="N395" s="208"/>
      <c r="O395" s="208"/>
      <c r="P395" s="208"/>
      <c r="Q395" s="208"/>
      <c r="R395" s="208"/>
      <c r="S395" s="208"/>
      <c r="T395" s="209"/>
      <c r="AT395" s="203" t="s">
        <v>160</v>
      </c>
      <c r="AU395" s="203" t="s">
        <v>83</v>
      </c>
      <c r="AV395" s="13" t="s">
        <v>156</v>
      </c>
      <c r="AW395" s="13" t="s">
        <v>30</v>
      </c>
      <c r="AX395" s="13" t="s">
        <v>81</v>
      </c>
      <c r="AY395" s="203" t="s">
        <v>149</v>
      </c>
    </row>
    <row r="396" s="1" customFormat="1" ht="36" customHeight="1">
      <c r="B396" s="177"/>
      <c r="C396" s="178" t="s">
        <v>1155</v>
      </c>
      <c r="D396" s="178" t="s">
        <v>151</v>
      </c>
      <c r="E396" s="179" t="s">
        <v>1622</v>
      </c>
      <c r="F396" s="180" t="s">
        <v>1623</v>
      </c>
      <c r="G396" s="181" t="s">
        <v>334</v>
      </c>
      <c r="H396" s="182">
        <v>5</v>
      </c>
      <c r="I396" s="183"/>
      <c r="J396" s="184">
        <f>ROUND(I396*H396,2)</f>
        <v>0</v>
      </c>
      <c r="K396" s="180" t="s">
        <v>531</v>
      </c>
      <c r="L396" s="37"/>
      <c r="M396" s="185" t="s">
        <v>1</v>
      </c>
      <c r="N396" s="186" t="s">
        <v>38</v>
      </c>
      <c r="O396" s="73"/>
      <c r="P396" s="187">
        <f>O396*H396</f>
        <v>0</v>
      </c>
      <c r="Q396" s="187">
        <v>0.00011</v>
      </c>
      <c r="R396" s="187">
        <f>Q396*H396</f>
        <v>0.00055000000000000003</v>
      </c>
      <c r="S396" s="187">
        <v>0</v>
      </c>
      <c r="T396" s="188">
        <f>S396*H396</f>
        <v>0</v>
      </c>
      <c r="AR396" s="189" t="s">
        <v>156</v>
      </c>
      <c r="AT396" s="189" t="s">
        <v>151</v>
      </c>
      <c r="AU396" s="189" t="s">
        <v>83</v>
      </c>
      <c r="AY396" s="18" t="s">
        <v>149</v>
      </c>
      <c r="BE396" s="190">
        <f>IF(N396="základní",J396,0)</f>
        <v>0</v>
      </c>
      <c r="BF396" s="190">
        <f>IF(N396="snížená",J396,0)</f>
        <v>0</v>
      </c>
      <c r="BG396" s="190">
        <f>IF(N396="zákl. přenesená",J396,0)</f>
        <v>0</v>
      </c>
      <c r="BH396" s="190">
        <f>IF(N396="sníž. přenesená",J396,0)</f>
        <v>0</v>
      </c>
      <c r="BI396" s="190">
        <f>IF(N396="nulová",J396,0)</f>
        <v>0</v>
      </c>
      <c r="BJ396" s="18" t="s">
        <v>81</v>
      </c>
      <c r="BK396" s="190">
        <f>ROUND(I396*H396,2)</f>
        <v>0</v>
      </c>
      <c r="BL396" s="18" t="s">
        <v>156</v>
      </c>
      <c r="BM396" s="189" t="s">
        <v>1624</v>
      </c>
    </row>
    <row r="397" s="12" customFormat="1">
      <c r="B397" s="194"/>
      <c r="D397" s="191" t="s">
        <v>160</v>
      </c>
      <c r="E397" s="195" t="s">
        <v>1</v>
      </c>
      <c r="F397" s="196" t="s">
        <v>1014</v>
      </c>
      <c r="H397" s="197">
        <v>5</v>
      </c>
      <c r="I397" s="198"/>
      <c r="L397" s="194"/>
      <c r="M397" s="199"/>
      <c r="N397" s="200"/>
      <c r="O397" s="200"/>
      <c r="P397" s="200"/>
      <c r="Q397" s="200"/>
      <c r="R397" s="200"/>
      <c r="S397" s="200"/>
      <c r="T397" s="201"/>
      <c r="AT397" s="195" t="s">
        <v>160</v>
      </c>
      <c r="AU397" s="195" t="s">
        <v>83</v>
      </c>
      <c r="AV397" s="12" t="s">
        <v>83</v>
      </c>
      <c r="AW397" s="12" t="s">
        <v>30</v>
      </c>
      <c r="AX397" s="12" t="s">
        <v>81</v>
      </c>
      <c r="AY397" s="195" t="s">
        <v>149</v>
      </c>
    </row>
    <row r="398" s="1" customFormat="1" ht="24" customHeight="1">
      <c r="B398" s="177"/>
      <c r="C398" s="178" t="s">
        <v>1157</v>
      </c>
      <c r="D398" s="178" t="s">
        <v>151</v>
      </c>
      <c r="E398" s="179" t="s">
        <v>1625</v>
      </c>
      <c r="F398" s="180" t="s">
        <v>1626</v>
      </c>
      <c r="G398" s="181" t="s">
        <v>281</v>
      </c>
      <c r="H398" s="182">
        <v>13</v>
      </c>
      <c r="I398" s="183"/>
      <c r="J398" s="184">
        <f>ROUND(I398*H398,2)</f>
        <v>0</v>
      </c>
      <c r="K398" s="180" t="s">
        <v>531</v>
      </c>
      <c r="L398" s="37"/>
      <c r="M398" s="185" t="s">
        <v>1</v>
      </c>
      <c r="N398" s="186" t="s">
        <v>38</v>
      </c>
      <c r="O398" s="73"/>
      <c r="P398" s="187">
        <f>O398*H398</f>
        <v>0</v>
      </c>
      <c r="Q398" s="187">
        <v>0.00071000000000000002</v>
      </c>
      <c r="R398" s="187">
        <f>Q398*H398</f>
        <v>0.0092300000000000004</v>
      </c>
      <c r="S398" s="187">
        <v>0</v>
      </c>
      <c r="T398" s="188">
        <f>S398*H398</f>
        <v>0</v>
      </c>
      <c r="AR398" s="189" t="s">
        <v>156</v>
      </c>
      <c r="AT398" s="189" t="s">
        <v>151</v>
      </c>
      <c r="AU398" s="189" t="s">
        <v>83</v>
      </c>
      <c r="AY398" s="18" t="s">
        <v>149</v>
      </c>
      <c r="BE398" s="190">
        <f>IF(N398="základní",J398,0)</f>
        <v>0</v>
      </c>
      <c r="BF398" s="190">
        <f>IF(N398="snížená",J398,0)</f>
        <v>0</v>
      </c>
      <c r="BG398" s="190">
        <f>IF(N398="zákl. přenesená",J398,0)</f>
        <v>0</v>
      </c>
      <c r="BH398" s="190">
        <f>IF(N398="sníž. přenesená",J398,0)</f>
        <v>0</v>
      </c>
      <c r="BI398" s="190">
        <f>IF(N398="nulová",J398,0)</f>
        <v>0</v>
      </c>
      <c r="BJ398" s="18" t="s">
        <v>81</v>
      </c>
      <c r="BK398" s="190">
        <f>ROUND(I398*H398,2)</f>
        <v>0</v>
      </c>
      <c r="BL398" s="18" t="s">
        <v>156</v>
      </c>
      <c r="BM398" s="189" t="s">
        <v>1627</v>
      </c>
    </row>
    <row r="399" s="12" customFormat="1">
      <c r="B399" s="194"/>
      <c r="D399" s="191" t="s">
        <v>160</v>
      </c>
      <c r="E399" s="195" t="s">
        <v>1</v>
      </c>
      <c r="F399" s="196" t="s">
        <v>1504</v>
      </c>
      <c r="H399" s="197">
        <v>13</v>
      </c>
      <c r="I399" s="198"/>
      <c r="L399" s="194"/>
      <c r="M399" s="199"/>
      <c r="N399" s="200"/>
      <c r="O399" s="200"/>
      <c r="P399" s="200"/>
      <c r="Q399" s="200"/>
      <c r="R399" s="200"/>
      <c r="S399" s="200"/>
      <c r="T399" s="201"/>
      <c r="AT399" s="195" t="s">
        <v>160</v>
      </c>
      <c r="AU399" s="195" t="s">
        <v>83</v>
      </c>
      <c r="AV399" s="12" t="s">
        <v>83</v>
      </c>
      <c r="AW399" s="12" t="s">
        <v>30</v>
      </c>
      <c r="AX399" s="12" t="s">
        <v>81</v>
      </c>
      <c r="AY399" s="195" t="s">
        <v>149</v>
      </c>
    </row>
    <row r="400" s="1" customFormat="1" ht="24" customHeight="1">
      <c r="B400" s="177"/>
      <c r="C400" s="211" t="s">
        <v>1162</v>
      </c>
      <c r="D400" s="211" t="s">
        <v>223</v>
      </c>
      <c r="E400" s="212" t="s">
        <v>1628</v>
      </c>
      <c r="F400" s="213" t="s">
        <v>1629</v>
      </c>
      <c r="G400" s="214" t="s">
        <v>281</v>
      </c>
      <c r="H400" s="215">
        <v>13</v>
      </c>
      <c r="I400" s="216"/>
      <c r="J400" s="217">
        <f>ROUND(I400*H400,2)</f>
        <v>0</v>
      </c>
      <c r="K400" s="213" t="s">
        <v>531</v>
      </c>
      <c r="L400" s="218"/>
      <c r="M400" s="219" t="s">
        <v>1</v>
      </c>
      <c r="N400" s="220" t="s">
        <v>38</v>
      </c>
      <c r="O400" s="73"/>
      <c r="P400" s="187">
        <f>O400*H400</f>
        <v>0</v>
      </c>
      <c r="Q400" s="187">
        <v>0.090520000000000003</v>
      </c>
      <c r="R400" s="187">
        <f>Q400*H400</f>
        <v>1.17676</v>
      </c>
      <c r="S400" s="187">
        <v>0</v>
      </c>
      <c r="T400" s="188">
        <f>S400*H400</f>
        <v>0</v>
      </c>
      <c r="AR400" s="189" t="s">
        <v>199</v>
      </c>
      <c r="AT400" s="189" t="s">
        <v>223</v>
      </c>
      <c r="AU400" s="189" t="s">
        <v>83</v>
      </c>
      <c r="AY400" s="18" t="s">
        <v>149</v>
      </c>
      <c r="BE400" s="190">
        <f>IF(N400="základní",J400,0)</f>
        <v>0</v>
      </c>
      <c r="BF400" s="190">
        <f>IF(N400="snížená",J400,0)</f>
        <v>0</v>
      </c>
      <c r="BG400" s="190">
        <f>IF(N400="zákl. přenesená",J400,0)</f>
        <v>0</v>
      </c>
      <c r="BH400" s="190">
        <f>IF(N400="sníž. přenesená",J400,0)</f>
        <v>0</v>
      </c>
      <c r="BI400" s="190">
        <f>IF(N400="nulová",J400,0)</f>
        <v>0</v>
      </c>
      <c r="BJ400" s="18" t="s">
        <v>81</v>
      </c>
      <c r="BK400" s="190">
        <f>ROUND(I400*H400,2)</f>
        <v>0</v>
      </c>
      <c r="BL400" s="18" t="s">
        <v>156</v>
      </c>
      <c r="BM400" s="189" t="s">
        <v>1630</v>
      </c>
    </row>
    <row r="401" s="12" customFormat="1">
      <c r="B401" s="194"/>
      <c r="D401" s="191" t="s">
        <v>160</v>
      </c>
      <c r="E401" s="195" t="s">
        <v>1</v>
      </c>
      <c r="F401" s="196" t="s">
        <v>684</v>
      </c>
      <c r="H401" s="197">
        <v>13</v>
      </c>
      <c r="I401" s="198"/>
      <c r="L401" s="194"/>
      <c r="M401" s="199"/>
      <c r="N401" s="200"/>
      <c r="O401" s="200"/>
      <c r="P401" s="200"/>
      <c r="Q401" s="200"/>
      <c r="R401" s="200"/>
      <c r="S401" s="200"/>
      <c r="T401" s="201"/>
      <c r="AT401" s="195" t="s">
        <v>160</v>
      </c>
      <c r="AU401" s="195" t="s">
        <v>83</v>
      </c>
      <c r="AV401" s="12" t="s">
        <v>83</v>
      </c>
      <c r="AW401" s="12" t="s">
        <v>30</v>
      </c>
      <c r="AX401" s="12" t="s">
        <v>81</v>
      </c>
      <c r="AY401" s="195" t="s">
        <v>149</v>
      </c>
    </row>
    <row r="402" s="11" customFormat="1" ht="22.8" customHeight="1">
      <c r="B402" s="164"/>
      <c r="D402" s="165" t="s">
        <v>72</v>
      </c>
      <c r="E402" s="175" t="s">
        <v>204</v>
      </c>
      <c r="F402" s="175" t="s">
        <v>330</v>
      </c>
      <c r="I402" s="167"/>
      <c r="J402" s="176">
        <f>BK402</f>
        <v>0</v>
      </c>
      <c r="L402" s="164"/>
      <c r="M402" s="169"/>
      <c r="N402" s="170"/>
      <c r="O402" s="170"/>
      <c r="P402" s="171">
        <f>SUM(P403:P404)</f>
        <v>0</v>
      </c>
      <c r="Q402" s="170"/>
      <c r="R402" s="171">
        <f>SUM(R403:R404)</f>
        <v>0</v>
      </c>
      <c r="S402" s="170"/>
      <c r="T402" s="172">
        <f>SUM(T403:T404)</f>
        <v>0</v>
      </c>
      <c r="AR402" s="165" t="s">
        <v>81</v>
      </c>
      <c r="AT402" s="173" t="s">
        <v>72</v>
      </c>
      <c r="AU402" s="173" t="s">
        <v>81</v>
      </c>
      <c r="AY402" s="165" t="s">
        <v>149</v>
      </c>
      <c r="BK402" s="174">
        <f>SUM(BK403:BK404)</f>
        <v>0</v>
      </c>
    </row>
    <row r="403" s="1" customFormat="1" ht="24" customHeight="1">
      <c r="B403" s="177"/>
      <c r="C403" s="178" t="s">
        <v>1166</v>
      </c>
      <c r="D403" s="178" t="s">
        <v>151</v>
      </c>
      <c r="E403" s="179" t="s">
        <v>832</v>
      </c>
      <c r="F403" s="180" t="s">
        <v>833</v>
      </c>
      <c r="G403" s="181" t="s">
        <v>281</v>
      </c>
      <c r="H403" s="182">
        <v>105.40000000000001</v>
      </c>
      <c r="I403" s="183"/>
      <c r="J403" s="184">
        <f>ROUND(I403*H403,2)</f>
        <v>0</v>
      </c>
      <c r="K403" s="180" t="s">
        <v>531</v>
      </c>
      <c r="L403" s="37"/>
      <c r="M403" s="185" t="s">
        <v>1</v>
      </c>
      <c r="N403" s="186" t="s">
        <v>38</v>
      </c>
      <c r="O403" s="73"/>
      <c r="P403" s="187">
        <f>O403*H403</f>
        <v>0</v>
      </c>
      <c r="Q403" s="187">
        <v>0</v>
      </c>
      <c r="R403" s="187">
        <f>Q403*H403</f>
        <v>0</v>
      </c>
      <c r="S403" s="187">
        <v>0</v>
      </c>
      <c r="T403" s="188">
        <f>S403*H403</f>
        <v>0</v>
      </c>
      <c r="AR403" s="189" t="s">
        <v>156</v>
      </c>
      <c r="AT403" s="189" t="s">
        <v>151</v>
      </c>
      <c r="AU403" s="189" t="s">
        <v>83</v>
      </c>
      <c r="AY403" s="18" t="s">
        <v>149</v>
      </c>
      <c r="BE403" s="190">
        <f>IF(N403="základní",J403,0)</f>
        <v>0</v>
      </c>
      <c r="BF403" s="190">
        <f>IF(N403="snížená",J403,0)</f>
        <v>0</v>
      </c>
      <c r="BG403" s="190">
        <f>IF(N403="zákl. přenesená",J403,0)</f>
        <v>0</v>
      </c>
      <c r="BH403" s="190">
        <f>IF(N403="sníž. přenesená",J403,0)</f>
        <v>0</v>
      </c>
      <c r="BI403" s="190">
        <f>IF(N403="nulová",J403,0)</f>
        <v>0</v>
      </c>
      <c r="BJ403" s="18" t="s">
        <v>81</v>
      </c>
      <c r="BK403" s="190">
        <f>ROUND(I403*H403,2)</f>
        <v>0</v>
      </c>
      <c r="BL403" s="18" t="s">
        <v>156</v>
      </c>
      <c r="BM403" s="189" t="s">
        <v>1631</v>
      </c>
    </row>
    <row r="404" s="12" customFormat="1">
      <c r="B404" s="194"/>
      <c r="D404" s="191" t="s">
        <v>160</v>
      </c>
      <c r="E404" s="195" t="s">
        <v>1</v>
      </c>
      <c r="F404" s="196" t="s">
        <v>1632</v>
      </c>
      <c r="H404" s="197">
        <v>105.40000000000001</v>
      </c>
      <c r="I404" s="198"/>
      <c r="L404" s="194"/>
      <c r="M404" s="199"/>
      <c r="N404" s="200"/>
      <c r="O404" s="200"/>
      <c r="P404" s="200"/>
      <c r="Q404" s="200"/>
      <c r="R404" s="200"/>
      <c r="S404" s="200"/>
      <c r="T404" s="201"/>
      <c r="AT404" s="195" t="s">
        <v>160</v>
      </c>
      <c r="AU404" s="195" t="s">
        <v>83</v>
      </c>
      <c r="AV404" s="12" t="s">
        <v>83</v>
      </c>
      <c r="AW404" s="12" t="s">
        <v>30</v>
      </c>
      <c r="AX404" s="12" t="s">
        <v>81</v>
      </c>
      <c r="AY404" s="195" t="s">
        <v>149</v>
      </c>
    </row>
    <row r="405" s="11" customFormat="1" ht="22.8" customHeight="1">
      <c r="B405" s="164"/>
      <c r="D405" s="165" t="s">
        <v>72</v>
      </c>
      <c r="E405" s="175" t="s">
        <v>427</v>
      </c>
      <c r="F405" s="175" t="s">
        <v>428</v>
      </c>
      <c r="I405" s="167"/>
      <c r="J405" s="176">
        <f>BK405</f>
        <v>0</v>
      </c>
      <c r="L405" s="164"/>
      <c r="M405" s="169"/>
      <c r="N405" s="170"/>
      <c r="O405" s="170"/>
      <c r="P405" s="171">
        <f>SUM(P406:P423)</f>
        <v>0</v>
      </c>
      <c r="Q405" s="170"/>
      <c r="R405" s="171">
        <f>SUM(R406:R423)</f>
        <v>0</v>
      </c>
      <c r="S405" s="170"/>
      <c r="T405" s="172">
        <f>SUM(T406:T423)</f>
        <v>0</v>
      </c>
      <c r="AR405" s="165" t="s">
        <v>81</v>
      </c>
      <c r="AT405" s="173" t="s">
        <v>72</v>
      </c>
      <c r="AU405" s="173" t="s">
        <v>81</v>
      </c>
      <c r="AY405" s="165" t="s">
        <v>149</v>
      </c>
      <c r="BK405" s="174">
        <f>SUM(BK406:BK423)</f>
        <v>0</v>
      </c>
    </row>
    <row r="406" s="1" customFormat="1" ht="36" customHeight="1">
      <c r="B406" s="177"/>
      <c r="C406" s="178" t="s">
        <v>1170</v>
      </c>
      <c r="D406" s="178" t="s">
        <v>151</v>
      </c>
      <c r="E406" s="179" t="s">
        <v>1633</v>
      </c>
      <c r="F406" s="180" t="s">
        <v>1634</v>
      </c>
      <c r="G406" s="181" t="s">
        <v>226</v>
      </c>
      <c r="H406" s="182">
        <v>1.2609999999999999</v>
      </c>
      <c r="I406" s="183"/>
      <c r="J406" s="184">
        <f>ROUND(I406*H406,2)</f>
        <v>0</v>
      </c>
      <c r="K406" s="180" t="s">
        <v>531</v>
      </c>
      <c r="L406" s="37"/>
      <c r="M406" s="185" t="s">
        <v>1</v>
      </c>
      <c r="N406" s="186" t="s">
        <v>38</v>
      </c>
      <c r="O406" s="73"/>
      <c r="P406" s="187">
        <f>O406*H406</f>
        <v>0</v>
      </c>
      <c r="Q406" s="187">
        <v>0</v>
      </c>
      <c r="R406" s="187">
        <f>Q406*H406</f>
        <v>0</v>
      </c>
      <c r="S406" s="187">
        <v>0</v>
      </c>
      <c r="T406" s="188">
        <f>S406*H406</f>
        <v>0</v>
      </c>
      <c r="AR406" s="189" t="s">
        <v>156</v>
      </c>
      <c r="AT406" s="189" t="s">
        <v>151</v>
      </c>
      <c r="AU406" s="189" t="s">
        <v>83</v>
      </c>
      <c r="AY406" s="18" t="s">
        <v>149</v>
      </c>
      <c r="BE406" s="190">
        <f>IF(N406="základní",J406,0)</f>
        <v>0</v>
      </c>
      <c r="BF406" s="190">
        <f>IF(N406="snížená",J406,0)</f>
        <v>0</v>
      </c>
      <c r="BG406" s="190">
        <f>IF(N406="zákl. přenesená",J406,0)</f>
        <v>0</v>
      </c>
      <c r="BH406" s="190">
        <f>IF(N406="sníž. přenesená",J406,0)</f>
        <v>0</v>
      </c>
      <c r="BI406" s="190">
        <f>IF(N406="nulová",J406,0)</f>
        <v>0</v>
      </c>
      <c r="BJ406" s="18" t="s">
        <v>81</v>
      </c>
      <c r="BK406" s="190">
        <f>ROUND(I406*H406,2)</f>
        <v>0</v>
      </c>
      <c r="BL406" s="18" t="s">
        <v>156</v>
      </c>
      <c r="BM406" s="189" t="s">
        <v>1635</v>
      </c>
    </row>
    <row r="407" s="12" customFormat="1">
      <c r="B407" s="194"/>
      <c r="D407" s="191" t="s">
        <v>160</v>
      </c>
      <c r="E407" s="195" t="s">
        <v>1</v>
      </c>
      <c r="F407" s="196" t="s">
        <v>1636</v>
      </c>
      <c r="H407" s="197">
        <v>1.2609999999999999</v>
      </c>
      <c r="I407" s="198"/>
      <c r="L407" s="194"/>
      <c r="M407" s="199"/>
      <c r="N407" s="200"/>
      <c r="O407" s="200"/>
      <c r="P407" s="200"/>
      <c r="Q407" s="200"/>
      <c r="R407" s="200"/>
      <c r="S407" s="200"/>
      <c r="T407" s="201"/>
      <c r="AT407" s="195" t="s">
        <v>160</v>
      </c>
      <c r="AU407" s="195" t="s">
        <v>83</v>
      </c>
      <c r="AV407" s="12" t="s">
        <v>83</v>
      </c>
      <c r="AW407" s="12" t="s">
        <v>30</v>
      </c>
      <c r="AX407" s="12" t="s">
        <v>81</v>
      </c>
      <c r="AY407" s="195" t="s">
        <v>149</v>
      </c>
    </row>
    <row r="408" s="1" customFormat="1" ht="36" customHeight="1">
      <c r="B408" s="177"/>
      <c r="C408" s="178" t="s">
        <v>1172</v>
      </c>
      <c r="D408" s="178" t="s">
        <v>151</v>
      </c>
      <c r="E408" s="179" t="s">
        <v>430</v>
      </c>
      <c r="F408" s="180" t="s">
        <v>431</v>
      </c>
      <c r="G408" s="181" t="s">
        <v>226</v>
      </c>
      <c r="H408" s="182">
        <v>50.984999999999999</v>
      </c>
      <c r="I408" s="183"/>
      <c r="J408" s="184">
        <f>ROUND(I408*H408,2)</f>
        <v>0</v>
      </c>
      <c r="K408" s="180" t="s">
        <v>531</v>
      </c>
      <c r="L408" s="37"/>
      <c r="M408" s="185" t="s">
        <v>1</v>
      </c>
      <c r="N408" s="186" t="s">
        <v>38</v>
      </c>
      <c r="O408" s="73"/>
      <c r="P408" s="187">
        <f>O408*H408</f>
        <v>0</v>
      </c>
      <c r="Q408" s="187">
        <v>0</v>
      </c>
      <c r="R408" s="187">
        <f>Q408*H408</f>
        <v>0</v>
      </c>
      <c r="S408" s="187">
        <v>0</v>
      </c>
      <c r="T408" s="188">
        <f>S408*H408</f>
        <v>0</v>
      </c>
      <c r="AR408" s="189" t="s">
        <v>156</v>
      </c>
      <c r="AT408" s="189" t="s">
        <v>151</v>
      </c>
      <c r="AU408" s="189" t="s">
        <v>83</v>
      </c>
      <c r="AY408" s="18" t="s">
        <v>149</v>
      </c>
      <c r="BE408" s="190">
        <f>IF(N408="základní",J408,0)</f>
        <v>0</v>
      </c>
      <c r="BF408" s="190">
        <f>IF(N408="snížená",J408,0)</f>
        <v>0</v>
      </c>
      <c r="BG408" s="190">
        <f>IF(N408="zákl. přenesená",J408,0)</f>
        <v>0</v>
      </c>
      <c r="BH408" s="190">
        <f>IF(N408="sníž. přenesená",J408,0)</f>
        <v>0</v>
      </c>
      <c r="BI408" s="190">
        <f>IF(N408="nulová",J408,0)</f>
        <v>0</v>
      </c>
      <c r="BJ408" s="18" t="s">
        <v>81</v>
      </c>
      <c r="BK408" s="190">
        <f>ROUND(I408*H408,2)</f>
        <v>0</v>
      </c>
      <c r="BL408" s="18" t="s">
        <v>156</v>
      </c>
      <c r="BM408" s="189" t="s">
        <v>1637</v>
      </c>
    </row>
    <row r="409" s="12" customFormat="1">
      <c r="B409" s="194"/>
      <c r="D409" s="191" t="s">
        <v>160</v>
      </c>
      <c r="E409" s="195" t="s">
        <v>1</v>
      </c>
      <c r="F409" s="196" t="s">
        <v>1638</v>
      </c>
      <c r="H409" s="197">
        <v>50.984999999999999</v>
      </c>
      <c r="I409" s="198"/>
      <c r="L409" s="194"/>
      <c r="M409" s="199"/>
      <c r="N409" s="200"/>
      <c r="O409" s="200"/>
      <c r="P409" s="200"/>
      <c r="Q409" s="200"/>
      <c r="R409" s="200"/>
      <c r="S409" s="200"/>
      <c r="T409" s="201"/>
      <c r="AT409" s="195" t="s">
        <v>160</v>
      </c>
      <c r="AU409" s="195" t="s">
        <v>83</v>
      </c>
      <c r="AV409" s="12" t="s">
        <v>83</v>
      </c>
      <c r="AW409" s="12" t="s">
        <v>30</v>
      </c>
      <c r="AX409" s="12" t="s">
        <v>81</v>
      </c>
      <c r="AY409" s="195" t="s">
        <v>149</v>
      </c>
    </row>
    <row r="410" s="1" customFormat="1" ht="36" customHeight="1">
      <c r="B410" s="177"/>
      <c r="C410" s="178" t="s">
        <v>1174</v>
      </c>
      <c r="D410" s="178" t="s">
        <v>151</v>
      </c>
      <c r="E410" s="179" t="s">
        <v>436</v>
      </c>
      <c r="F410" s="180" t="s">
        <v>437</v>
      </c>
      <c r="G410" s="181" t="s">
        <v>226</v>
      </c>
      <c r="H410" s="182">
        <v>1988.415</v>
      </c>
      <c r="I410" s="183"/>
      <c r="J410" s="184">
        <f>ROUND(I410*H410,2)</f>
        <v>0</v>
      </c>
      <c r="K410" s="180" t="s">
        <v>531</v>
      </c>
      <c r="L410" s="37"/>
      <c r="M410" s="185" t="s">
        <v>1</v>
      </c>
      <c r="N410" s="186" t="s">
        <v>38</v>
      </c>
      <c r="O410" s="73"/>
      <c r="P410" s="187">
        <f>O410*H410</f>
        <v>0</v>
      </c>
      <c r="Q410" s="187">
        <v>0</v>
      </c>
      <c r="R410" s="187">
        <f>Q410*H410</f>
        <v>0</v>
      </c>
      <c r="S410" s="187">
        <v>0</v>
      </c>
      <c r="T410" s="188">
        <f>S410*H410</f>
        <v>0</v>
      </c>
      <c r="AR410" s="189" t="s">
        <v>156</v>
      </c>
      <c r="AT410" s="189" t="s">
        <v>151</v>
      </c>
      <c r="AU410" s="189" t="s">
        <v>83</v>
      </c>
      <c r="AY410" s="18" t="s">
        <v>149</v>
      </c>
      <c r="BE410" s="190">
        <f>IF(N410="základní",J410,0)</f>
        <v>0</v>
      </c>
      <c r="BF410" s="190">
        <f>IF(N410="snížená",J410,0)</f>
        <v>0</v>
      </c>
      <c r="BG410" s="190">
        <f>IF(N410="zákl. přenesená",J410,0)</f>
        <v>0</v>
      </c>
      <c r="BH410" s="190">
        <f>IF(N410="sníž. přenesená",J410,0)</f>
        <v>0</v>
      </c>
      <c r="BI410" s="190">
        <f>IF(N410="nulová",J410,0)</f>
        <v>0</v>
      </c>
      <c r="BJ410" s="18" t="s">
        <v>81</v>
      </c>
      <c r="BK410" s="190">
        <f>ROUND(I410*H410,2)</f>
        <v>0</v>
      </c>
      <c r="BL410" s="18" t="s">
        <v>156</v>
      </c>
      <c r="BM410" s="189" t="s">
        <v>1639</v>
      </c>
    </row>
    <row r="411" s="12" customFormat="1">
      <c r="B411" s="194"/>
      <c r="D411" s="191" t="s">
        <v>160</v>
      </c>
      <c r="E411" s="195" t="s">
        <v>1</v>
      </c>
      <c r="F411" s="196" t="s">
        <v>1640</v>
      </c>
      <c r="H411" s="197">
        <v>1988.415</v>
      </c>
      <c r="I411" s="198"/>
      <c r="L411" s="194"/>
      <c r="M411" s="199"/>
      <c r="N411" s="200"/>
      <c r="O411" s="200"/>
      <c r="P411" s="200"/>
      <c r="Q411" s="200"/>
      <c r="R411" s="200"/>
      <c r="S411" s="200"/>
      <c r="T411" s="201"/>
      <c r="AT411" s="195" t="s">
        <v>160</v>
      </c>
      <c r="AU411" s="195" t="s">
        <v>83</v>
      </c>
      <c r="AV411" s="12" t="s">
        <v>83</v>
      </c>
      <c r="AW411" s="12" t="s">
        <v>30</v>
      </c>
      <c r="AX411" s="12" t="s">
        <v>81</v>
      </c>
      <c r="AY411" s="195" t="s">
        <v>149</v>
      </c>
    </row>
    <row r="412" s="1" customFormat="1" ht="36" customHeight="1">
      <c r="B412" s="177"/>
      <c r="C412" s="178" t="s">
        <v>1179</v>
      </c>
      <c r="D412" s="178" t="s">
        <v>151</v>
      </c>
      <c r="E412" s="179" t="s">
        <v>842</v>
      </c>
      <c r="F412" s="180" t="s">
        <v>843</v>
      </c>
      <c r="G412" s="181" t="s">
        <v>226</v>
      </c>
      <c r="H412" s="182">
        <v>1.2609999999999999</v>
      </c>
      <c r="I412" s="183"/>
      <c r="J412" s="184">
        <f>ROUND(I412*H412,2)</f>
        <v>0</v>
      </c>
      <c r="K412" s="180" t="s">
        <v>531</v>
      </c>
      <c r="L412" s="37"/>
      <c r="M412" s="185" t="s">
        <v>1</v>
      </c>
      <c r="N412" s="186" t="s">
        <v>38</v>
      </c>
      <c r="O412" s="73"/>
      <c r="P412" s="187">
        <f>O412*H412</f>
        <v>0</v>
      </c>
      <c r="Q412" s="187">
        <v>0</v>
      </c>
      <c r="R412" s="187">
        <f>Q412*H412</f>
        <v>0</v>
      </c>
      <c r="S412" s="187">
        <v>0</v>
      </c>
      <c r="T412" s="188">
        <f>S412*H412</f>
        <v>0</v>
      </c>
      <c r="AR412" s="189" t="s">
        <v>156</v>
      </c>
      <c r="AT412" s="189" t="s">
        <v>151</v>
      </c>
      <c r="AU412" s="189" t="s">
        <v>83</v>
      </c>
      <c r="AY412" s="18" t="s">
        <v>149</v>
      </c>
      <c r="BE412" s="190">
        <f>IF(N412="základní",J412,0)</f>
        <v>0</v>
      </c>
      <c r="BF412" s="190">
        <f>IF(N412="snížená",J412,0)</f>
        <v>0</v>
      </c>
      <c r="BG412" s="190">
        <f>IF(N412="zákl. přenesená",J412,0)</f>
        <v>0</v>
      </c>
      <c r="BH412" s="190">
        <f>IF(N412="sníž. přenesená",J412,0)</f>
        <v>0</v>
      </c>
      <c r="BI412" s="190">
        <f>IF(N412="nulová",J412,0)</f>
        <v>0</v>
      </c>
      <c r="BJ412" s="18" t="s">
        <v>81</v>
      </c>
      <c r="BK412" s="190">
        <f>ROUND(I412*H412,2)</f>
        <v>0</v>
      </c>
      <c r="BL412" s="18" t="s">
        <v>156</v>
      </c>
      <c r="BM412" s="189" t="s">
        <v>1641</v>
      </c>
    </row>
    <row r="413" s="12" customFormat="1">
      <c r="B413" s="194"/>
      <c r="D413" s="191" t="s">
        <v>160</v>
      </c>
      <c r="E413" s="195" t="s">
        <v>1</v>
      </c>
      <c r="F413" s="196" t="s">
        <v>1642</v>
      </c>
      <c r="H413" s="197">
        <v>1.2609999999999999</v>
      </c>
      <c r="I413" s="198"/>
      <c r="L413" s="194"/>
      <c r="M413" s="199"/>
      <c r="N413" s="200"/>
      <c r="O413" s="200"/>
      <c r="P413" s="200"/>
      <c r="Q413" s="200"/>
      <c r="R413" s="200"/>
      <c r="S413" s="200"/>
      <c r="T413" s="201"/>
      <c r="AT413" s="195" t="s">
        <v>160</v>
      </c>
      <c r="AU413" s="195" t="s">
        <v>83</v>
      </c>
      <c r="AV413" s="12" t="s">
        <v>83</v>
      </c>
      <c r="AW413" s="12" t="s">
        <v>30</v>
      </c>
      <c r="AX413" s="12" t="s">
        <v>81</v>
      </c>
      <c r="AY413" s="195" t="s">
        <v>149</v>
      </c>
    </row>
    <row r="414" s="1" customFormat="1" ht="36" customHeight="1">
      <c r="B414" s="177"/>
      <c r="C414" s="178" t="s">
        <v>1182</v>
      </c>
      <c r="D414" s="178" t="s">
        <v>151</v>
      </c>
      <c r="E414" s="179" t="s">
        <v>846</v>
      </c>
      <c r="F414" s="180" t="s">
        <v>437</v>
      </c>
      <c r="G414" s="181" t="s">
        <v>226</v>
      </c>
      <c r="H414" s="182">
        <v>49.179000000000002</v>
      </c>
      <c r="I414" s="183"/>
      <c r="J414" s="184">
        <f>ROUND(I414*H414,2)</f>
        <v>0</v>
      </c>
      <c r="K414" s="180" t="s">
        <v>531</v>
      </c>
      <c r="L414" s="37"/>
      <c r="M414" s="185" t="s">
        <v>1</v>
      </c>
      <c r="N414" s="186" t="s">
        <v>38</v>
      </c>
      <c r="O414" s="73"/>
      <c r="P414" s="187">
        <f>O414*H414</f>
        <v>0</v>
      </c>
      <c r="Q414" s="187">
        <v>0</v>
      </c>
      <c r="R414" s="187">
        <f>Q414*H414</f>
        <v>0</v>
      </c>
      <c r="S414" s="187">
        <v>0</v>
      </c>
      <c r="T414" s="188">
        <f>S414*H414</f>
        <v>0</v>
      </c>
      <c r="AR414" s="189" t="s">
        <v>156</v>
      </c>
      <c r="AT414" s="189" t="s">
        <v>151</v>
      </c>
      <c r="AU414" s="189" t="s">
        <v>83</v>
      </c>
      <c r="AY414" s="18" t="s">
        <v>149</v>
      </c>
      <c r="BE414" s="190">
        <f>IF(N414="základní",J414,0)</f>
        <v>0</v>
      </c>
      <c r="BF414" s="190">
        <f>IF(N414="snížená",J414,0)</f>
        <v>0</v>
      </c>
      <c r="BG414" s="190">
        <f>IF(N414="zákl. přenesená",J414,0)</f>
        <v>0</v>
      </c>
      <c r="BH414" s="190">
        <f>IF(N414="sníž. přenesená",J414,0)</f>
        <v>0</v>
      </c>
      <c r="BI414" s="190">
        <f>IF(N414="nulová",J414,0)</f>
        <v>0</v>
      </c>
      <c r="BJ414" s="18" t="s">
        <v>81</v>
      </c>
      <c r="BK414" s="190">
        <f>ROUND(I414*H414,2)</f>
        <v>0</v>
      </c>
      <c r="BL414" s="18" t="s">
        <v>156</v>
      </c>
      <c r="BM414" s="189" t="s">
        <v>1643</v>
      </c>
    </row>
    <row r="415" s="12" customFormat="1">
      <c r="B415" s="194"/>
      <c r="D415" s="191" t="s">
        <v>160</v>
      </c>
      <c r="E415" s="195" t="s">
        <v>1</v>
      </c>
      <c r="F415" s="196" t="s">
        <v>1644</v>
      </c>
      <c r="H415" s="197">
        <v>49.179000000000002</v>
      </c>
      <c r="I415" s="198"/>
      <c r="L415" s="194"/>
      <c r="M415" s="199"/>
      <c r="N415" s="200"/>
      <c r="O415" s="200"/>
      <c r="P415" s="200"/>
      <c r="Q415" s="200"/>
      <c r="R415" s="200"/>
      <c r="S415" s="200"/>
      <c r="T415" s="201"/>
      <c r="AT415" s="195" t="s">
        <v>160</v>
      </c>
      <c r="AU415" s="195" t="s">
        <v>83</v>
      </c>
      <c r="AV415" s="12" t="s">
        <v>83</v>
      </c>
      <c r="AW415" s="12" t="s">
        <v>30</v>
      </c>
      <c r="AX415" s="12" t="s">
        <v>81</v>
      </c>
      <c r="AY415" s="195" t="s">
        <v>149</v>
      </c>
    </row>
    <row r="416" s="1" customFormat="1" ht="36" customHeight="1">
      <c r="B416" s="177"/>
      <c r="C416" s="178" t="s">
        <v>1186</v>
      </c>
      <c r="D416" s="178" t="s">
        <v>151</v>
      </c>
      <c r="E416" s="179" t="s">
        <v>850</v>
      </c>
      <c r="F416" s="180" t="s">
        <v>851</v>
      </c>
      <c r="G416" s="181" t="s">
        <v>226</v>
      </c>
      <c r="H416" s="182">
        <v>21.481999999999999</v>
      </c>
      <c r="I416" s="183"/>
      <c r="J416" s="184">
        <f>ROUND(I416*H416,2)</f>
        <v>0</v>
      </c>
      <c r="K416" s="180" t="s">
        <v>531</v>
      </c>
      <c r="L416" s="37"/>
      <c r="M416" s="185" t="s">
        <v>1</v>
      </c>
      <c r="N416" s="186" t="s">
        <v>38</v>
      </c>
      <c r="O416" s="73"/>
      <c r="P416" s="187">
        <f>O416*H416</f>
        <v>0</v>
      </c>
      <c r="Q416" s="187">
        <v>0</v>
      </c>
      <c r="R416" s="187">
        <f>Q416*H416</f>
        <v>0</v>
      </c>
      <c r="S416" s="187">
        <v>0</v>
      </c>
      <c r="T416" s="188">
        <f>S416*H416</f>
        <v>0</v>
      </c>
      <c r="AR416" s="189" t="s">
        <v>156</v>
      </c>
      <c r="AT416" s="189" t="s">
        <v>151</v>
      </c>
      <c r="AU416" s="189" t="s">
        <v>83</v>
      </c>
      <c r="AY416" s="18" t="s">
        <v>149</v>
      </c>
      <c r="BE416" s="190">
        <f>IF(N416="základní",J416,0)</f>
        <v>0</v>
      </c>
      <c r="BF416" s="190">
        <f>IF(N416="snížená",J416,0)</f>
        <v>0</v>
      </c>
      <c r="BG416" s="190">
        <f>IF(N416="zákl. přenesená",J416,0)</f>
        <v>0</v>
      </c>
      <c r="BH416" s="190">
        <f>IF(N416="sníž. přenesená",J416,0)</f>
        <v>0</v>
      </c>
      <c r="BI416" s="190">
        <f>IF(N416="nulová",J416,0)</f>
        <v>0</v>
      </c>
      <c r="BJ416" s="18" t="s">
        <v>81</v>
      </c>
      <c r="BK416" s="190">
        <f>ROUND(I416*H416,2)</f>
        <v>0</v>
      </c>
      <c r="BL416" s="18" t="s">
        <v>156</v>
      </c>
      <c r="BM416" s="189" t="s">
        <v>1645</v>
      </c>
    </row>
    <row r="417" s="12" customFormat="1">
      <c r="B417" s="194"/>
      <c r="D417" s="191" t="s">
        <v>160</v>
      </c>
      <c r="E417" s="195" t="s">
        <v>1</v>
      </c>
      <c r="F417" s="196" t="s">
        <v>1646</v>
      </c>
      <c r="H417" s="197">
        <v>21.481999999999999</v>
      </c>
      <c r="I417" s="198"/>
      <c r="L417" s="194"/>
      <c r="M417" s="199"/>
      <c r="N417" s="200"/>
      <c r="O417" s="200"/>
      <c r="P417" s="200"/>
      <c r="Q417" s="200"/>
      <c r="R417" s="200"/>
      <c r="S417" s="200"/>
      <c r="T417" s="201"/>
      <c r="AT417" s="195" t="s">
        <v>160</v>
      </c>
      <c r="AU417" s="195" t="s">
        <v>83</v>
      </c>
      <c r="AV417" s="12" t="s">
        <v>83</v>
      </c>
      <c r="AW417" s="12" t="s">
        <v>30</v>
      </c>
      <c r="AX417" s="12" t="s">
        <v>81</v>
      </c>
      <c r="AY417" s="195" t="s">
        <v>149</v>
      </c>
    </row>
    <row r="418" s="1" customFormat="1" ht="48" customHeight="1">
      <c r="B418" s="177"/>
      <c r="C418" s="178" t="s">
        <v>1190</v>
      </c>
      <c r="D418" s="178" t="s">
        <v>151</v>
      </c>
      <c r="E418" s="179" t="s">
        <v>855</v>
      </c>
      <c r="F418" s="180" t="s">
        <v>856</v>
      </c>
      <c r="G418" s="181" t="s">
        <v>226</v>
      </c>
      <c r="H418" s="182">
        <v>837.798</v>
      </c>
      <c r="I418" s="183"/>
      <c r="J418" s="184">
        <f>ROUND(I418*H418,2)</f>
        <v>0</v>
      </c>
      <c r="K418" s="180" t="s">
        <v>531</v>
      </c>
      <c r="L418" s="37"/>
      <c r="M418" s="185" t="s">
        <v>1</v>
      </c>
      <c r="N418" s="186" t="s">
        <v>38</v>
      </c>
      <c r="O418" s="73"/>
      <c r="P418" s="187">
        <f>O418*H418</f>
        <v>0</v>
      </c>
      <c r="Q418" s="187">
        <v>0</v>
      </c>
      <c r="R418" s="187">
        <f>Q418*H418</f>
        <v>0</v>
      </c>
      <c r="S418" s="187">
        <v>0</v>
      </c>
      <c r="T418" s="188">
        <f>S418*H418</f>
        <v>0</v>
      </c>
      <c r="AR418" s="189" t="s">
        <v>156</v>
      </c>
      <c r="AT418" s="189" t="s">
        <v>151</v>
      </c>
      <c r="AU418" s="189" t="s">
        <v>83</v>
      </c>
      <c r="AY418" s="18" t="s">
        <v>149</v>
      </c>
      <c r="BE418" s="190">
        <f>IF(N418="základní",J418,0)</f>
        <v>0</v>
      </c>
      <c r="BF418" s="190">
        <f>IF(N418="snížená",J418,0)</f>
        <v>0</v>
      </c>
      <c r="BG418" s="190">
        <f>IF(N418="zákl. přenesená",J418,0)</f>
        <v>0</v>
      </c>
      <c r="BH418" s="190">
        <f>IF(N418="sníž. přenesená",J418,0)</f>
        <v>0</v>
      </c>
      <c r="BI418" s="190">
        <f>IF(N418="nulová",J418,0)</f>
        <v>0</v>
      </c>
      <c r="BJ418" s="18" t="s">
        <v>81</v>
      </c>
      <c r="BK418" s="190">
        <f>ROUND(I418*H418,2)</f>
        <v>0</v>
      </c>
      <c r="BL418" s="18" t="s">
        <v>156</v>
      </c>
      <c r="BM418" s="189" t="s">
        <v>1647</v>
      </c>
    </row>
    <row r="419" s="12" customFormat="1">
      <c r="B419" s="194"/>
      <c r="D419" s="191" t="s">
        <v>160</v>
      </c>
      <c r="E419" s="195" t="s">
        <v>1</v>
      </c>
      <c r="F419" s="196" t="s">
        <v>1648</v>
      </c>
      <c r="H419" s="197">
        <v>837.798</v>
      </c>
      <c r="I419" s="198"/>
      <c r="L419" s="194"/>
      <c r="M419" s="199"/>
      <c r="N419" s="200"/>
      <c r="O419" s="200"/>
      <c r="P419" s="200"/>
      <c r="Q419" s="200"/>
      <c r="R419" s="200"/>
      <c r="S419" s="200"/>
      <c r="T419" s="201"/>
      <c r="AT419" s="195" t="s">
        <v>160</v>
      </c>
      <c r="AU419" s="195" t="s">
        <v>83</v>
      </c>
      <c r="AV419" s="12" t="s">
        <v>83</v>
      </c>
      <c r="AW419" s="12" t="s">
        <v>30</v>
      </c>
      <c r="AX419" s="12" t="s">
        <v>81</v>
      </c>
      <c r="AY419" s="195" t="s">
        <v>149</v>
      </c>
    </row>
    <row r="420" s="1" customFormat="1" ht="36" customHeight="1">
      <c r="B420" s="177"/>
      <c r="C420" s="178" t="s">
        <v>1193</v>
      </c>
      <c r="D420" s="178" t="s">
        <v>151</v>
      </c>
      <c r="E420" s="179" t="s">
        <v>864</v>
      </c>
      <c r="F420" s="180" t="s">
        <v>865</v>
      </c>
      <c r="G420" s="181" t="s">
        <v>226</v>
      </c>
      <c r="H420" s="182">
        <v>21.481999999999999</v>
      </c>
      <c r="I420" s="183"/>
      <c r="J420" s="184">
        <f>ROUND(I420*H420,2)</f>
        <v>0</v>
      </c>
      <c r="K420" s="180" t="s">
        <v>531</v>
      </c>
      <c r="L420" s="37"/>
      <c r="M420" s="185" t="s">
        <v>1</v>
      </c>
      <c r="N420" s="186" t="s">
        <v>38</v>
      </c>
      <c r="O420" s="73"/>
      <c r="P420" s="187">
        <f>O420*H420</f>
        <v>0</v>
      </c>
      <c r="Q420" s="187">
        <v>0</v>
      </c>
      <c r="R420" s="187">
        <f>Q420*H420</f>
        <v>0</v>
      </c>
      <c r="S420" s="187">
        <v>0</v>
      </c>
      <c r="T420" s="188">
        <f>S420*H420</f>
        <v>0</v>
      </c>
      <c r="AR420" s="189" t="s">
        <v>156</v>
      </c>
      <c r="AT420" s="189" t="s">
        <v>151</v>
      </c>
      <c r="AU420" s="189" t="s">
        <v>83</v>
      </c>
      <c r="AY420" s="18" t="s">
        <v>149</v>
      </c>
      <c r="BE420" s="190">
        <f>IF(N420="základní",J420,0)</f>
        <v>0</v>
      </c>
      <c r="BF420" s="190">
        <f>IF(N420="snížená",J420,0)</f>
        <v>0</v>
      </c>
      <c r="BG420" s="190">
        <f>IF(N420="zákl. přenesená",J420,0)</f>
        <v>0</v>
      </c>
      <c r="BH420" s="190">
        <f>IF(N420="sníž. přenesená",J420,0)</f>
        <v>0</v>
      </c>
      <c r="BI420" s="190">
        <f>IF(N420="nulová",J420,0)</f>
        <v>0</v>
      </c>
      <c r="BJ420" s="18" t="s">
        <v>81</v>
      </c>
      <c r="BK420" s="190">
        <f>ROUND(I420*H420,2)</f>
        <v>0</v>
      </c>
      <c r="BL420" s="18" t="s">
        <v>156</v>
      </c>
      <c r="BM420" s="189" t="s">
        <v>1649</v>
      </c>
    </row>
    <row r="421" s="12" customFormat="1">
      <c r="B421" s="194"/>
      <c r="D421" s="191" t="s">
        <v>160</v>
      </c>
      <c r="E421" s="195" t="s">
        <v>1</v>
      </c>
      <c r="F421" s="196" t="s">
        <v>1646</v>
      </c>
      <c r="H421" s="197">
        <v>21.481999999999999</v>
      </c>
      <c r="I421" s="198"/>
      <c r="L421" s="194"/>
      <c r="M421" s="199"/>
      <c r="N421" s="200"/>
      <c r="O421" s="200"/>
      <c r="P421" s="200"/>
      <c r="Q421" s="200"/>
      <c r="R421" s="200"/>
      <c r="S421" s="200"/>
      <c r="T421" s="201"/>
      <c r="AT421" s="195" t="s">
        <v>160</v>
      </c>
      <c r="AU421" s="195" t="s">
        <v>83</v>
      </c>
      <c r="AV421" s="12" t="s">
        <v>83</v>
      </c>
      <c r="AW421" s="12" t="s">
        <v>30</v>
      </c>
      <c r="AX421" s="12" t="s">
        <v>81</v>
      </c>
      <c r="AY421" s="195" t="s">
        <v>149</v>
      </c>
    </row>
    <row r="422" s="1" customFormat="1" ht="36" customHeight="1">
      <c r="B422" s="177"/>
      <c r="C422" s="178" t="s">
        <v>1195</v>
      </c>
      <c r="D422" s="178" t="s">
        <v>151</v>
      </c>
      <c r="E422" s="179" t="s">
        <v>441</v>
      </c>
      <c r="F422" s="180" t="s">
        <v>236</v>
      </c>
      <c r="G422" s="181" t="s">
        <v>226</v>
      </c>
      <c r="H422" s="182">
        <v>50.984999999999999</v>
      </c>
      <c r="I422" s="183"/>
      <c r="J422" s="184">
        <f>ROUND(I422*H422,2)</f>
        <v>0</v>
      </c>
      <c r="K422" s="180" t="s">
        <v>531</v>
      </c>
      <c r="L422" s="37"/>
      <c r="M422" s="185" t="s">
        <v>1</v>
      </c>
      <c r="N422" s="186" t="s">
        <v>38</v>
      </c>
      <c r="O422" s="73"/>
      <c r="P422" s="187">
        <f>O422*H422</f>
        <v>0</v>
      </c>
      <c r="Q422" s="187">
        <v>0</v>
      </c>
      <c r="R422" s="187">
        <f>Q422*H422</f>
        <v>0</v>
      </c>
      <c r="S422" s="187">
        <v>0</v>
      </c>
      <c r="T422" s="188">
        <f>S422*H422</f>
        <v>0</v>
      </c>
      <c r="AR422" s="189" t="s">
        <v>156</v>
      </c>
      <c r="AT422" s="189" t="s">
        <v>151</v>
      </c>
      <c r="AU422" s="189" t="s">
        <v>83</v>
      </c>
      <c r="AY422" s="18" t="s">
        <v>149</v>
      </c>
      <c r="BE422" s="190">
        <f>IF(N422="základní",J422,0)</f>
        <v>0</v>
      </c>
      <c r="BF422" s="190">
        <f>IF(N422="snížená",J422,0)</f>
        <v>0</v>
      </c>
      <c r="BG422" s="190">
        <f>IF(N422="zákl. přenesená",J422,0)</f>
        <v>0</v>
      </c>
      <c r="BH422" s="190">
        <f>IF(N422="sníž. přenesená",J422,0)</f>
        <v>0</v>
      </c>
      <c r="BI422" s="190">
        <f>IF(N422="nulová",J422,0)</f>
        <v>0</v>
      </c>
      <c r="BJ422" s="18" t="s">
        <v>81</v>
      </c>
      <c r="BK422" s="190">
        <f>ROUND(I422*H422,2)</f>
        <v>0</v>
      </c>
      <c r="BL422" s="18" t="s">
        <v>156</v>
      </c>
      <c r="BM422" s="189" t="s">
        <v>1650</v>
      </c>
    </row>
    <row r="423" s="12" customFormat="1">
      <c r="B423" s="194"/>
      <c r="D423" s="191" t="s">
        <v>160</v>
      </c>
      <c r="E423" s="195" t="s">
        <v>1</v>
      </c>
      <c r="F423" s="196" t="s">
        <v>1638</v>
      </c>
      <c r="H423" s="197">
        <v>50.984999999999999</v>
      </c>
      <c r="I423" s="198"/>
      <c r="L423" s="194"/>
      <c r="M423" s="199"/>
      <c r="N423" s="200"/>
      <c r="O423" s="200"/>
      <c r="P423" s="200"/>
      <c r="Q423" s="200"/>
      <c r="R423" s="200"/>
      <c r="S423" s="200"/>
      <c r="T423" s="201"/>
      <c r="AT423" s="195" t="s">
        <v>160</v>
      </c>
      <c r="AU423" s="195" t="s">
        <v>83</v>
      </c>
      <c r="AV423" s="12" t="s">
        <v>83</v>
      </c>
      <c r="AW423" s="12" t="s">
        <v>30</v>
      </c>
      <c r="AX423" s="12" t="s">
        <v>81</v>
      </c>
      <c r="AY423" s="195" t="s">
        <v>149</v>
      </c>
    </row>
    <row r="424" s="11" customFormat="1" ht="22.8" customHeight="1">
      <c r="B424" s="164"/>
      <c r="D424" s="165" t="s">
        <v>72</v>
      </c>
      <c r="E424" s="175" t="s">
        <v>445</v>
      </c>
      <c r="F424" s="175" t="s">
        <v>446</v>
      </c>
      <c r="I424" s="167"/>
      <c r="J424" s="176">
        <f>BK424</f>
        <v>0</v>
      </c>
      <c r="L424" s="164"/>
      <c r="M424" s="169"/>
      <c r="N424" s="170"/>
      <c r="O424" s="170"/>
      <c r="P424" s="171">
        <f>P425</f>
        <v>0</v>
      </c>
      <c r="Q424" s="170"/>
      <c r="R424" s="171">
        <f>R425</f>
        <v>0</v>
      </c>
      <c r="S424" s="170"/>
      <c r="T424" s="172">
        <f>T425</f>
        <v>0</v>
      </c>
      <c r="AR424" s="165" t="s">
        <v>81</v>
      </c>
      <c r="AT424" s="173" t="s">
        <v>72</v>
      </c>
      <c r="AU424" s="173" t="s">
        <v>81</v>
      </c>
      <c r="AY424" s="165" t="s">
        <v>149</v>
      </c>
      <c r="BK424" s="174">
        <f>BK425</f>
        <v>0</v>
      </c>
    </row>
    <row r="425" s="1" customFormat="1" ht="48" customHeight="1">
      <c r="B425" s="177"/>
      <c r="C425" s="178" t="s">
        <v>1200</v>
      </c>
      <c r="D425" s="178" t="s">
        <v>151</v>
      </c>
      <c r="E425" s="179" t="s">
        <v>870</v>
      </c>
      <c r="F425" s="180" t="s">
        <v>871</v>
      </c>
      <c r="G425" s="181" t="s">
        <v>226</v>
      </c>
      <c r="H425" s="182">
        <v>375.67599999999999</v>
      </c>
      <c r="I425" s="183"/>
      <c r="J425" s="184">
        <f>ROUND(I425*H425,2)</f>
        <v>0</v>
      </c>
      <c r="K425" s="180" t="s">
        <v>531</v>
      </c>
      <c r="L425" s="37"/>
      <c r="M425" s="239" t="s">
        <v>1</v>
      </c>
      <c r="N425" s="240" t="s">
        <v>38</v>
      </c>
      <c r="O425" s="222"/>
      <c r="P425" s="241">
        <f>O425*H425</f>
        <v>0</v>
      </c>
      <c r="Q425" s="241">
        <v>0</v>
      </c>
      <c r="R425" s="241">
        <f>Q425*H425</f>
        <v>0</v>
      </c>
      <c r="S425" s="241">
        <v>0</v>
      </c>
      <c r="T425" s="242">
        <f>S425*H425</f>
        <v>0</v>
      </c>
      <c r="AR425" s="189" t="s">
        <v>156</v>
      </c>
      <c r="AT425" s="189" t="s">
        <v>151</v>
      </c>
      <c r="AU425" s="189" t="s">
        <v>83</v>
      </c>
      <c r="AY425" s="18" t="s">
        <v>149</v>
      </c>
      <c r="BE425" s="190">
        <f>IF(N425="základní",J425,0)</f>
        <v>0</v>
      </c>
      <c r="BF425" s="190">
        <f>IF(N425="snížená",J425,0)</f>
        <v>0</v>
      </c>
      <c r="BG425" s="190">
        <f>IF(N425="zákl. přenesená",J425,0)</f>
        <v>0</v>
      </c>
      <c r="BH425" s="190">
        <f>IF(N425="sníž. přenesená",J425,0)</f>
        <v>0</v>
      </c>
      <c r="BI425" s="190">
        <f>IF(N425="nulová",J425,0)</f>
        <v>0</v>
      </c>
      <c r="BJ425" s="18" t="s">
        <v>81</v>
      </c>
      <c r="BK425" s="190">
        <f>ROUND(I425*H425,2)</f>
        <v>0</v>
      </c>
      <c r="BL425" s="18" t="s">
        <v>156</v>
      </c>
      <c r="BM425" s="189" t="s">
        <v>1651</v>
      </c>
    </row>
    <row r="426" s="1" customFormat="1" ht="6.96" customHeight="1">
      <c r="B426" s="56"/>
      <c r="C426" s="57"/>
      <c r="D426" s="57"/>
      <c r="E426" s="57"/>
      <c r="F426" s="57"/>
      <c r="G426" s="57"/>
      <c r="H426" s="57"/>
      <c r="I426" s="139"/>
      <c r="J426" s="57"/>
      <c r="K426" s="57"/>
      <c r="L426" s="37"/>
    </row>
  </sheetData>
  <autoFilter ref="C123:K425"/>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102</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1652</v>
      </c>
      <c r="F9" s="1"/>
      <c r="G9" s="1"/>
      <c r="H9" s="1"/>
      <c r="I9" s="118"/>
      <c r="L9" s="37"/>
    </row>
    <row r="10" s="1" customFormat="1">
      <c r="B10" s="37"/>
      <c r="I10" s="118"/>
      <c r="L10" s="37"/>
    </row>
    <row r="11" s="1" customFormat="1" ht="12" customHeight="1">
      <c r="B11" s="37"/>
      <c r="D11" s="31" t="s">
        <v>18</v>
      </c>
      <c r="F11" s="26" t="s">
        <v>90</v>
      </c>
      <c r="I11" s="119" t="s">
        <v>19</v>
      </c>
      <c r="J11" s="26" t="s">
        <v>1</v>
      </c>
      <c r="L11" s="37"/>
    </row>
    <row r="12" s="1" customFormat="1" ht="12" customHeight="1">
      <c r="B12" s="37"/>
      <c r="D12" s="31" t="s">
        <v>20</v>
      </c>
      <c r="F12" s="26" t="s">
        <v>524</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
        <v>1</v>
      </c>
      <c r="L14" s="37"/>
    </row>
    <row r="15" s="1" customFormat="1" ht="18" customHeight="1">
      <c r="B15" s="37"/>
      <c r="E15" s="26" t="s">
        <v>525</v>
      </c>
      <c r="I15" s="119" t="s">
        <v>26</v>
      </c>
      <c r="J15" s="26" t="s">
        <v>1</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
        <v>1</v>
      </c>
      <c r="L20" s="37"/>
    </row>
    <row r="21" s="1" customFormat="1" ht="18" customHeight="1">
      <c r="B21" s="37"/>
      <c r="E21" s="26" t="s">
        <v>526</v>
      </c>
      <c r="I21" s="119" t="s">
        <v>26</v>
      </c>
      <c r="J21" s="26" t="s">
        <v>1</v>
      </c>
      <c r="L21" s="37"/>
    </row>
    <row r="22" s="1" customFormat="1" ht="6.96" customHeight="1">
      <c r="B22" s="37"/>
      <c r="I22" s="118"/>
      <c r="L22" s="37"/>
    </row>
    <row r="23" s="1" customFormat="1" ht="12" customHeight="1">
      <c r="B23" s="37"/>
      <c r="D23" s="31" t="s">
        <v>31</v>
      </c>
      <c r="I23" s="119" t="s">
        <v>25</v>
      </c>
      <c r="J23" s="26" t="s">
        <v>1</v>
      </c>
      <c r="L23" s="37"/>
    </row>
    <row r="24" s="1" customFormat="1" ht="18" customHeight="1">
      <c r="B24" s="37"/>
      <c r="E24" s="26" t="s">
        <v>526</v>
      </c>
      <c r="I24" s="119" t="s">
        <v>26</v>
      </c>
      <c r="J24" s="26" t="s">
        <v>1</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ROUND(J123,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ROUND((SUM(BE123:BE341)),  2)</f>
        <v>0</v>
      </c>
      <c r="I33" s="127">
        <v>0.20999999999999999</v>
      </c>
      <c r="J33" s="126">
        <f>ROUND(((SUM(BE123:BE341))*I33),  2)</f>
        <v>0</v>
      </c>
      <c r="L33" s="37"/>
    </row>
    <row r="34" s="1" customFormat="1" ht="14.4" customHeight="1">
      <c r="B34" s="37"/>
      <c r="E34" s="31" t="s">
        <v>39</v>
      </c>
      <c r="F34" s="126">
        <f>ROUND((SUM(BF123:BF341)),  2)</f>
        <v>0</v>
      </c>
      <c r="I34" s="127">
        <v>0.14999999999999999</v>
      </c>
      <c r="J34" s="126">
        <f>ROUND(((SUM(BF123:BF341))*I34),  2)</f>
        <v>0</v>
      </c>
      <c r="L34" s="37"/>
    </row>
    <row r="35" hidden="1" s="1" customFormat="1" ht="14.4" customHeight="1">
      <c r="B35" s="37"/>
      <c r="E35" s="31" t="s">
        <v>40</v>
      </c>
      <c r="F35" s="126">
        <f>ROUND((SUM(BG123:BG341)),  2)</f>
        <v>0</v>
      </c>
      <c r="I35" s="127">
        <v>0.20999999999999999</v>
      </c>
      <c r="J35" s="126">
        <f>0</f>
        <v>0</v>
      </c>
      <c r="L35" s="37"/>
    </row>
    <row r="36" hidden="1" s="1" customFormat="1" ht="14.4" customHeight="1">
      <c r="B36" s="37"/>
      <c r="E36" s="31" t="s">
        <v>41</v>
      </c>
      <c r="F36" s="126">
        <f>ROUND((SUM(BH123:BH341)),  2)</f>
        <v>0</v>
      </c>
      <c r="I36" s="127">
        <v>0.14999999999999999</v>
      </c>
      <c r="J36" s="126">
        <f>0</f>
        <v>0</v>
      </c>
      <c r="L36" s="37"/>
    </row>
    <row r="37" hidden="1" s="1" customFormat="1" ht="14.4" customHeight="1">
      <c r="B37" s="37"/>
      <c r="E37" s="31" t="s">
        <v>42</v>
      </c>
      <c r="F37" s="126">
        <f>ROUND((SUM(BI123:BI341)),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321 - Vodovodní řad 1 - Třebomyslická ulice</v>
      </c>
      <c r="F87" s="1"/>
      <c r="G87" s="1"/>
      <c r="H87" s="1"/>
      <c r="I87" s="118"/>
      <c r="L87" s="37"/>
    </row>
    <row r="88" s="1" customFormat="1" ht="6.96" customHeight="1">
      <c r="B88" s="37"/>
      <c r="I88" s="118"/>
      <c r="L88" s="37"/>
    </row>
    <row r="89" s="1" customFormat="1" ht="12" customHeight="1">
      <c r="B89" s="37"/>
      <c r="C89" s="31" t="s">
        <v>20</v>
      </c>
      <c r="F89" s="26" t="str">
        <f>F12</f>
        <v>Horažďovice</v>
      </c>
      <c r="I89" s="119" t="s">
        <v>22</v>
      </c>
      <c r="J89" s="65" t="str">
        <f>IF(J12="","",J12)</f>
        <v>2. 7. 2019</v>
      </c>
      <c r="L89" s="37"/>
    </row>
    <row r="90" s="1" customFormat="1" ht="6.96" customHeight="1">
      <c r="B90" s="37"/>
      <c r="I90" s="118"/>
      <c r="L90" s="37"/>
    </row>
    <row r="91" s="1" customFormat="1" ht="15.15" customHeight="1">
      <c r="B91" s="37"/>
      <c r="C91" s="31" t="s">
        <v>24</v>
      </c>
      <c r="F91" s="26" t="str">
        <f>E15</f>
        <v>SÚSPK + Město Horažďovice</v>
      </c>
      <c r="I91" s="119" t="s">
        <v>29</v>
      </c>
      <c r="J91" s="35" t="str">
        <f>E21</f>
        <v>Ing. Zdeněk Bláha</v>
      </c>
      <c r="L91" s="37"/>
    </row>
    <row r="92" s="1" customFormat="1" ht="15.15" customHeight="1">
      <c r="B92" s="37"/>
      <c r="C92" s="31" t="s">
        <v>27</v>
      </c>
      <c r="F92" s="26" t="str">
        <f>IF(E18="","",E18)</f>
        <v>Vyplň údaj</v>
      </c>
      <c r="I92" s="119" t="s">
        <v>31</v>
      </c>
      <c r="J92" s="35" t="str">
        <f>E24</f>
        <v>Ing. Zdeněk Bláha</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J123</f>
        <v>0</v>
      </c>
      <c r="L96" s="37"/>
      <c r="AU96" s="18" t="s">
        <v>125</v>
      </c>
    </row>
    <row r="97" s="8" customFormat="1" ht="24.96" customHeight="1">
      <c r="B97" s="145"/>
      <c r="D97" s="146" t="s">
        <v>126</v>
      </c>
      <c r="E97" s="147"/>
      <c r="F97" s="147"/>
      <c r="G97" s="147"/>
      <c r="H97" s="147"/>
      <c r="I97" s="148"/>
      <c r="J97" s="149">
        <f>J124</f>
        <v>0</v>
      </c>
      <c r="L97" s="145"/>
    </row>
    <row r="98" s="9" customFormat="1" ht="19.92" customHeight="1">
      <c r="B98" s="150"/>
      <c r="D98" s="151" t="s">
        <v>127</v>
      </c>
      <c r="E98" s="152"/>
      <c r="F98" s="152"/>
      <c r="G98" s="152"/>
      <c r="H98" s="152"/>
      <c r="I98" s="153"/>
      <c r="J98" s="154">
        <f>J125</f>
        <v>0</v>
      </c>
      <c r="L98" s="150"/>
    </row>
    <row r="99" s="9" customFormat="1" ht="19.92" customHeight="1">
      <c r="B99" s="150"/>
      <c r="D99" s="151" t="s">
        <v>129</v>
      </c>
      <c r="E99" s="152"/>
      <c r="F99" s="152"/>
      <c r="G99" s="152"/>
      <c r="H99" s="152"/>
      <c r="I99" s="153"/>
      <c r="J99" s="154">
        <f>J198</f>
        <v>0</v>
      </c>
      <c r="L99" s="150"/>
    </row>
    <row r="100" s="9" customFormat="1" ht="19.92" customHeight="1">
      <c r="B100" s="150"/>
      <c r="D100" s="151" t="s">
        <v>528</v>
      </c>
      <c r="E100" s="152"/>
      <c r="F100" s="152"/>
      <c r="G100" s="152"/>
      <c r="H100" s="152"/>
      <c r="I100" s="153"/>
      <c r="J100" s="154">
        <f>J207</f>
        <v>0</v>
      </c>
      <c r="L100" s="150"/>
    </row>
    <row r="101" s="9" customFormat="1" ht="19.92" customHeight="1">
      <c r="B101" s="150"/>
      <c r="D101" s="151" t="s">
        <v>131</v>
      </c>
      <c r="E101" s="152"/>
      <c r="F101" s="152"/>
      <c r="G101" s="152"/>
      <c r="H101" s="152"/>
      <c r="I101" s="153"/>
      <c r="J101" s="154">
        <f>J324</f>
        <v>0</v>
      </c>
      <c r="L101" s="150"/>
    </row>
    <row r="102" s="9" customFormat="1" ht="19.92" customHeight="1">
      <c r="B102" s="150"/>
      <c r="D102" s="151" t="s">
        <v>132</v>
      </c>
      <c r="E102" s="152"/>
      <c r="F102" s="152"/>
      <c r="G102" s="152"/>
      <c r="H102" s="152"/>
      <c r="I102" s="153"/>
      <c r="J102" s="154">
        <f>J327</f>
        <v>0</v>
      </c>
      <c r="L102" s="150"/>
    </row>
    <row r="103" s="9" customFormat="1" ht="19.92" customHeight="1">
      <c r="B103" s="150"/>
      <c r="D103" s="151" t="s">
        <v>133</v>
      </c>
      <c r="E103" s="152"/>
      <c r="F103" s="152"/>
      <c r="G103" s="152"/>
      <c r="H103" s="152"/>
      <c r="I103" s="153"/>
      <c r="J103" s="154">
        <f>J340</f>
        <v>0</v>
      </c>
      <c r="L103" s="150"/>
    </row>
    <row r="104" s="1" customFormat="1" ht="21.84" customHeight="1">
      <c r="B104" s="37"/>
      <c r="I104" s="118"/>
      <c r="L104" s="37"/>
    </row>
    <row r="105" s="1" customFormat="1" ht="6.96" customHeight="1">
      <c r="B105" s="56"/>
      <c r="C105" s="57"/>
      <c r="D105" s="57"/>
      <c r="E105" s="57"/>
      <c r="F105" s="57"/>
      <c r="G105" s="57"/>
      <c r="H105" s="57"/>
      <c r="I105" s="139"/>
      <c r="J105" s="57"/>
      <c r="K105" s="57"/>
      <c r="L105" s="37"/>
    </row>
    <row r="109" s="1" customFormat="1" ht="6.96" customHeight="1">
      <c r="B109" s="58"/>
      <c r="C109" s="59"/>
      <c r="D109" s="59"/>
      <c r="E109" s="59"/>
      <c r="F109" s="59"/>
      <c r="G109" s="59"/>
      <c r="H109" s="59"/>
      <c r="I109" s="140"/>
      <c r="J109" s="59"/>
      <c r="K109" s="59"/>
      <c r="L109" s="37"/>
    </row>
    <row r="110" s="1" customFormat="1" ht="24.96" customHeight="1">
      <c r="B110" s="37"/>
      <c r="C110" s="22" t="s">
        <v>134</v>
      </c>
      <c r="I110" s="118"/>
      <c r="L110" s="37"/>
    </row>
    <row r="111" s="1" customFormat="1" ht="6.96" customHeight="1">
      <c r="B111" s="37"/>
      <c r="I111" s="118"/>
      <c r="L111" s="37"/>
    </row>
    <row r="112" s="1" customFormat="1" ht="12" customHeight="1">
      <c r="B112" s="37"/>
      <c r="C112" s="31" t="s">
        <v>16</v>
      </c>
      <c r="I112" s="118"/>
      <c r="L112" s="37"/>
    </row>
    <row r="113" s="1" customFormat="1" ht="16.5" customHeight="1">
      <c r="B113" s="37"/>
      <c r="E113" s="117" t="str">
        <f>E7</f>
        <v>III/18614 Třebomyslická ulice Horažďovice</v>
      </c>
      <c r="F113" s="31"/>
      <c r="G113" s="31"/>
      <c r="H113" s="31"/>
      <c r="I113" s="118"/>
      <c r="L113" s="37"/>
    </row>
    <row r="114" s="1" customFormat="1" ht="12" customHeight="1">
      <c r="B114" s="37"/>
      <c r="C114" s="31" t="s">
        <v>119</v>
      </c>
      <c r="I114" s="118"/>
      <c r="L114" s="37"/>
    </row>
    <row r="115" s="1" customFormat="1" ht="16.5" customHeight="1">
      <c r="B115" s="37"/>
      <c r="E115" s="63" t="str">
        <f>E9</f>
        <v>SO 321 - Vodovodní řad 1 - Třebomyslická ulice</v>
      </c>
      <c r="F115" s="1"/>
      <c r="G115" s="1"/>
      <c r="H115" s="1"/>
      <c r="I115" s="118"/>
      <c r="L115" s="37"/>
    </row>
    <row r="116" s="1" customFormat="1" ht="6.96" customHeight="1">
      <c r="B116" s="37"/>
      <c r="I116" s="118"/>
      <c r="L116" s="37"/>
    </row>
    <row r="117" s="1" customFormat="1" ht="12" customHeight="1">
      <c r="B117" s="37"/>
      <c r="C117" s="31" t="s">
        <v>20</v>
      </c>
      <c r="F117" s="26" t="str">
        <f>F12</f>
        <v>Horažďovice</v>
      </c>
      <c r="I117" s="119" t="s">
        <v>22</v>
      </c>
      <c r="J117" s="65" t="str">
        <f>IF(J12="","",J12)</f>
        <v>2. 7. 2019</v>
      </c>
      <c r="L117" s="37"/>
    </row>
    <row r="118" s="1" customFormat="1" ht="6.96" customHeight="1">
      <c r="B118" s="37"/>
      <c r="I118" s="118"/>
      <c r="L118" s="37"/>
    </row>
    <row r="119" s="1" customFormat="1" ht="15.15" customHeight="1">
      <c r="B119" s="37"/>
      <c r="C119" s="31" t="s">
        <v>24</v>
      </c>
      <c r="F119" s="26" t="str">
        <f>E15</f>
        <v>SÚSPK + Město Horažďovice</v>
      </c>
      <c r="I119" s="119" t="s">
        <v>29</v>
      </c>
      <c r="J119" s="35" t="str">
        <f>E21</f>
        <v>Ing. Zdeněk Bláha</v>
      </c>
      <c r="L119" s="37"/>
    </row>
    <row r="120" s="1" customFormat="1" ht="15.15" customHeight="1">
      <c r="B120" s="37"/>
      <c r="C120" s="31" t="s">
        <v>27</v>
      </c>
      <c r="F120" s="26" t="str">
        <f>IF(E18="","",E18)</f>
        <v>Vyplň údaj</v>
      </c>
      <c r="I120" s="119" t="s">
        <v>31</v>
      </c>
      <c r="J120" s="35" t="str">
        <f>E24</f>
        <v>Ing. Zdeněk Bláha</v>
      </c>
      <c r="L120" s="37"/>
    </row>
    <row r="121" s="1" customFormat="1" ht="10.32" customHeight="1">
      <c r="B121" s="37"/>
      <c r="I121" s="118"/>
      <c r="L121" s="37"/>
    </row>
    <row r="122" s="10" customFormat="1" ht="29.28" customHeight="1">
      <c r="B122" s="155"/>
      <c r="C122" s="156" t="s">
        <v>135</v>
      </c>
      <c r="D122" s="157" t="s">
        <v>58</v>
      </c>
      <c r="E122" s="157" t="s">
        <v>54</v>
      </c>
      <c r="F122" s="157" t="s">
        <v>55</v>
      </c>
      <c r="G122" s="157" t="s">
        <v>136</v>
      </c>
      <c r="H122" s="157" t="s">
        <v>137</v>
      </c>
      <c r="I122" s="158" t="s">
        <v>138</v>
      </c>
      <c r="J122" s="157" t="s">
        <v>123</v>
      </c>
      <c r="K122" s="159" t="s">
        <v>139</v>
      </c>
      <c r="L122" s="155"/>
      <c r="M122" s="82" t="s">
        <v>1</v>
      </c>
      <c r="N122" s="83" t="s">
        <v>37</v>
      </c>
      <c r="O122" s="83" t="s">
        <v>140</v>
      </c>
      <c r="P122" s="83" t="s">
        <v>141</v>
      </c>
      <c r="Q122" s="83" t="s">
        <v>142</v>
      </c>
      <c r="R122" s="83" t="s">
        <v>143</v>
      </c>
      <c r="S122" s="83" t="s">
        <v>144</v>
      </c>
      <c r="T122" s="84" t="s">
        <v>145</v>
      </c>
    </row>
    <row r="123" s="1" customFormat="1" ht="22.8" customHeight="1">
      <c r="B123" s="37"/>
      <c r="C123" s="87" t="s">
        <v>146</v>
      </c>
      <c r="I123" s="118"/>
      <c r="J123" s="160">
        <f>BK123</f>
        <v>0</v>
      </c>
      <c r="L123" s="37"/>
      <c r="M123" s="85"/>
      <c r="N123" s="69"/>
      <c r="O123" s="69"/>
      <c r="P123" s="161">
        <f>P124</f>
        <v>0</v>
      </c>
      <c r="Q123" s="69"/>
      <c r="R123" s="161">
        <f>R124</f>
        <v>79.05636964</v>
      </c>
      <c r="S123" s="69"/>
      <c r="T123" s="162">
        <f>T124</f>
        <v>44.558799999999998</v>
      </c>
      <c r="AT123" s="18" t="s">
        <v>72</v>
      </c>
      <c r="AU123" s="18" t="s">
        <v>125</v>
      </c>
      <c r="BK123" s="163">
        <f>BK124</f>
        <v>0</v>
      </c>
    </row>
    <row r="124" s="11" customFormat="1" ht="25.92" customHeight="1">
      <c r="B124" s="164"/>
      <c r="D124" s="165" t="s">
        <v>72</v>
      </c>
      <c r="E124" s="166" t="s">
        <v>147</v>
      </c>
      <c r="F124" s="166" t="s">
        <v>148</v>
      </c>
      <c r="I124" s="167"/>
      <c r="J124" s="168">
        <f>BK124</f>
        <v>0</v>
      </c>
      <c r="L124" s="164"/>
      <c r="M124" s="169"/>
      <c r="N124" s="170"/>
      <c r="O124" s="170"/>
      <c r="P124" s="171">
        <f>P125+P198+P207+P324+P327+P340</f>
        <v>0</v>
      </c>
      <c r="Q124" s="170"/>
      <c r="R124" s="171">
        <f>R125+R198+R207+R324+R327+R340</f>
        <v>79.05636964</v>
      </c>
      <c r="S124" s="170"/>
      <c r="T124" s="172">
        <f>T125+T198+T207+T324+T327+T340</f>
        <v>44.558799999999998</v>
      </c>
      <c r="AR124" s="165" t="s">
        <v>81</v>
      </c>
      <c r="AT124" s="173" t="s">
        <v>72</v>
      </c>
      <c r="AU124" s="173" t="s">
        <v>73</v>
      </c>
      <c r="AY124" s="165" t="s">
        <v>149</v>
      </c>
      <c r="BK124" s="174">
        <f>BK125+BK198+BK207+BK324+BK327+BK340</f>
        <v>0</v>
      </c>
    </row>
    <row r="125" s="11" customFormat="1" ht="22.8" customHeight="1">
      <c r="B125" s="164"/>
      <c r="D125" s="165" t="s">
        <v>72</v>
      </c>
      <c r="E125" s="175" t="s">
        <v>81</v>
      </c>
      <c r="F125" s="175" t="s">
        <v>150</v>
      </c>
      <c r="I125" s="167"/>
      <c r="J125" s="176">
        <f>BK125</f>
        <v>0</v>
      </c>
      <c r="L125" s="164"/>
      <c r="M125" s="169"/>
      <c r="N125" s="170"/>
      <c r="O125" s="170"/>
      <c r="P125" s="171">
        <f>SUM(P126:P197)</f>
        <v>0</v>
      </c>
      <c r="Q125" s="170"/>
      <c r="R125" s="171">
        <f>SUM(R126:R197)</f>
        <v>75.870666</v>
      </c>
      <c r="S125" s="170"/>
      <c r="T125" s="172">
        <f>SUM(T126:T197)</f>
        <v>44.558799999999998</v>
      </c>
      <c r="AR125" s="165" t="s">
        <v>81</v>
      </c>
      <c r="AT125" s="173" t="s">
        <v>72</v>
      </c>
      <c r="AU125" s="173" t="s">
        <v>81</v>
      </c>
      <c r="AY125" s="165" t="s">
        <v>149</v>
      </c>
      <c r="BK125" s="174">
        <f>SUM(BK126:BK197)</f>
        <v>0</v>
      </c>
    </row>
    <row r="126" s="1" customFormat="1" ht="60" customHeight="1">
      <c r="B126" s="177"/>
      <c r="C126" s="178" t="s">
        <v>81</v>
      </c>
      <c r="D126" s="178" t="s">
        <v>151</v>
      </c>
      <c r="E126" s="179" t="s">
        <v>529</v>
      </c>
      <c r="F126" s="180" t="s">
        <v>530</v>
      </c>
      <c r="G126" s="181" t="s">
        <v>154</v>
      </c>
      <c r="H126" s="182">
        <v>41.799999999999997</v>
      </c>
      <c r="I126" s="183"/>
      <c r="J126" s="184">
        <f>ROUND(I126*H126,2)</f>
        <v>0</v>
      </c>
      <c r="K126" s="180" t="s">
        <v>531</v>
      </c>
      <c r="L126" s="37"/>
      <c r="M126" s="185" t="s">
        <v>1</v>
      </c>
      <c r="N126" s="186" t="s">
        <v>38</v>
      </c>
      <c r="O126" s="73"/>
      <c r="P126" s="187">
        <f>O126*H126</f>
        <v>0</v>
      </c>
      <c r="Q126" s="187">
        <v>0</v>
      </c>
      <c r="R126" s="187">
        <f>Q126*H126</f>
        <v>0</v>
      </c>
      <c r="S126" s="187">
        <v>0.75</v>
      </c>
      <c r="T126" s="188">
        <f>S126*H126</f>
        <v>31.349999999999998</v>
      </c>
      <c r="AR126" s="189" t="s">
        <v>156</v>
      </c>
      <c r="AT126" s="189" t="s">
        <v>151</v>
      </c>
      <c r="AU126" s="189" t="s">
        <v>83</v>
      </c>
      <c r="AY126" s="18" t="s">
        <v>149</v>
      </c>
      <c r="BE126" s="190">
        <f>IF(N126="základní",J126,0)</f>
        <v>0</v>
      </c>
      <c r="BF126" s="190">
        <f>IF(N126="snížená",J126,0)</f>
        <v>0</v>
      </c>
      <c r="BG126" s="190">
        <f>IF(N126="zákl. přenesená",J126,0)</f>
        <v>0</v>
      </c>
      <c r="BH126" s="190">
        <f>IF(N126="sníž. přenesená",J126,0)</f>
        <v>0</v>
      </c>
      <c r="BI126" s="190">
        <f>IF(N126="nulová",J126,0)</f>
        <v>0</v>
      </c>
      <c r="BJ126" s="18" t="s">
        <v>81</v>
      </c>
      <c r="BK126" s="190">
        <f>ROUND(I126*H126,2)</f>
        <v>0</v>
      </c>
      <c r="BL126" s="18" t="s">
        <v>156</v>
      </c>
      <c r="BM126" s="189" t="s">
        <v>1653</v>
      </c>
    </row>
    <row r="127" s="12" customFormat="1">
      <c r="B127" s="194"/>
      <c r="D127" s="191" t="s">
        <v>160</v>
      </c>
      <c r="E127" s="195" t="s">
        <v>1</v>
      </c>
      <c r="F127" s="196" t="s">
        <v>1654</v>
      </c>
      <c r="H127" s="197">
        <v>41.799999999999997</v>
      </c>
      <c r="I127" s="198"/>
      <c r="L127" s="194"/>
      <c r="M127" s="199"/>
      <c r="N127" s="200"/>
      <c r="O127" s="200"/>
      <c r="P127" s="200"/>
      <c r="Q127" s="200"/>
      <c r="R127" s="200"/>
      <c r="S127" s="200"/>
      <c r="T127" s="201"/>
      <c r="AT127" s="195" t="s">
        <v>160</v>
      </c>
      <c r="AU127" s="195" t="s">
        <v>83</v>
      </c>
      <c r="AV127" s="12" t="s">
        <v>83</v>
      </c>
      <c r="AW127" s="12" t="s">
        <v>30</v>
      </c>
      <c r="AX127" s="12" t="s">
        <v>73</v>
      </c>
      <c r="AY127" s="195" t="s">
        <v>149</v>
      </c>
    </row>
    <row r="128" s="13" customFormat="1">
      <c r="B128" s="202"/>
      <c r="D128" s="191" t="s">
        <v>160</v>
      </c>
      <c r="E128" s="203" t="s">
        <v>1</v>
      </c>
      <c r="F128" s="204" t="s">
        <v>187</v>
      </c>
      <c r="H128" s="205">
        <v>41.799999999999997</v>
      </c>
      <c r="I128" s="206"/>
      <c r="L128" s="202"/>
      <c r="M128" s="207"/>
      <c r="N128" s="208"/>
      <c r="O128" s="208"/>
      <c r="P128" s="208"/>
      <c r="Q128" s="208"/>
      <c r="R128" s="208"/>
      <c r="S128" s="208"/>
      <c r="T128" s="209"/>
      <c r="AT128" s="203" t="s">
        <v>160</v>
      </c>
      <c r="AU128" s="203" t="s">
        <v>83</v>
      </c>
      <c r="AV128" s="13" t="s">
        <v>156</v>
      </c>
      <c r="AW128" s="13" t="s">
        <v>30</v>
      </c>
      <c r="AX128" s="13" t="s">
        <v>81</v>
      </c>
      <c r="AY128" s="203" t="s">
        <v>149</v>
      </c>
    </row>
    <row r="129" s="1" customFormat="1" ht="60" customHeight="1">
      <c r="B129" s="177"/>
      <c r="C129" s="178" t="s">
        <v>83</v>
      </c>
      <c r="D129" s="178" t="s">
        <v>151</v>
      </c>
      <c r="E129" s="179" t="s">
        <v>536</v>
      </c>
      <c r="F129" s="180" t="s">
        <v>537</v>
      </c>
      <c r="G129" s="181" t="s">
        <v>154</v>
      </c>
      <c r="H129" s="182">
        <v>41.799999999999997</v>
      </c>
      <c r="I129" s="183"/>
      <c r="J129" s="184">
        <f>ROUND(I129*H129,2)</f>
        <v>0</v>
      </c>
      <c r="K129" s="180" t="s">
        <v>531</v>
      </c>
      <c r="L129" s="37"/>
      <c r="M129" s="185" t="s">
        <v>1</v>
      </c>
      <c r="N129" s="186" t="s">
        <v>38</v>
      </c>
      <c r="O129" s="73"/>
      <c r="P129" s="187">
        <f>O129*H129</f>
        <v>0</v>
      </c>
      <c r="Q129" s="187">
        <v>0</v>
      </c>
      <c r="R129" s="187">
        <f>Q129*H129</f>
        <v>0</v>
      </c>
      <c r="S129" s="187">
        <v>0.316</v>
      </c>
      <c r="T129" s="188">
        <f>S129*H129</f>
        <v>13.2088</v>
      </c>
      <c r="AR129" s="189" t="s">
        <v>156</v>
      </c>
      <c r="AT129" s="189" t="s">
        <v>151</v>
      </c>
      <c r="AU129" s="189" t="s">
        <v>83</v>
      </c>
      <c r="AY129" s="18" t="s">
        <v>149</v>
      </c>
      <c r="BE129" s="190">
        <f>IF(N129="základní",J129,0)</f>
        <v>0</v>
      </c>
      <c r="BF129" s="190">
        <f>IF(N129="snížená",J129,0)</f>
        <v>0</v>
      </c>
      <c r="BG129" s="190">
        <f>IF(N129="zákl. přenesená",J129,0)</f>
        <v>0</v>
      </c>
      <c r="BH129" s="190">
        <f>IF(N129="sníž. přenesená",J129,0)</f>
        <v>0</v>
      </c>
      <c r="BI129" s="190">
        <f>IF(N129="nulová",J129,0)</f>
        <v>0</v>
      </c>
      <c r="BJ129" s="18" t="s">
        <v>81</v>
      </c>
      <c r="BK129" s="190">
        <f>ROUND(I129*H129,2)</f>
        <v>0</v>
      </c>
      <c r="BL129" s="18" t="s">
        <v>156</v>
      </c>
      <c r="BM129" s="189" t="s">
        <v>1655</v>
      </c>
    </row>
    <row r="130" s="12" customFormat="1">
      <c r="B130" s="194"/>
      <c r="D130" s="191" t="s">
        <v>160</v>
      </c>
      <c r="E130" s="195" t="s">
        <v>1</v>
      </c>
      <c r="F130" s="196" t="s">
        <v>1656</v>
      </c>
      <c r="H130" s="197">
        <v>41.799999999999997</v>
      </c>
      <c r="I130" s="198"/>
      <c r="L130" s="194"/>
      <c r="M130" s="199"/>
      <c r="N130" s="200"/>
      <c r="O130" s="200"/>
      <c r="P130" s="200"/>
      <c r="Q130" s="200"/>
      <c r="R130" s="200"/>
      <c r="S130" s="200"/>
      <c r="T130" s="201"/>
      <c r="AT130" s="195" t="s">
        <v>160</v>
      </c>
      <c r="AU130" s="195" t="s">
        <v>83</v>
      </c>
      <c r="AV130" s="12" t="s">
        <v>83</v>
      </c>
      <c r="AW130" s="12" t="s">
        <v>30</v>
      </c>
      <c r="AX130" s="12" t="s">
        <v>73</v>
      </c>
      <c r="AY130" s="195" t="s">
        <v>149</v>
      </c>
    </row>
    <row r="131" s="13" customFormat="1">
      <c r="B131" s="202"/>
      <c r="D131" s="191" t="s">
        <v>160</v>
      </c>
      <c r="E131" s="203" t="s">
        <v>1</v>
      </c>
      <c r="F131" s="204" t="s">
        <v>187</v>
      </c>
      <c r="H131" s="205">
        <v>41.799999999999997</v>
      </c>
      <c r="I131" s="206"/>
      <c r="L131" s="202"/>
      <c r="M131" s="207"/>
      <c r="N131" s="208"/>
      <c r="O131" s="208"/>
      <c r="P131" s="208"/>
      <c r="Q131" s="208"/>
      <c r="R131" s="208"/>
      <c r="S131" s="208"/>
      <c r="T131" s="209"/>
      <c r="AT131" s="203" t="s">
        <v>160</v>
      </c>
      <c r="AU131" s="203" t="s">
        <v>83</v>
      </c>
      <c r="AV131" s="13" t="s">
        <v>156</v>
      </c>
      <c r="AW131" s="13" t="s">
        <v>30</v>
      </c>
      <c r="AX131" s="13" t="s">
        <v>81</v>
      </c>
      <c r="AY131" s="203" t="s">
        <v>149</v>
      </c>
    </row>
    <row r="132" s="1" customFormat="1" ht="24" customHeight="1">
      <c r="B132" s="177"/>
      <c r="C132" s="178" t="s">
        <v>167</v>
      </c>
      <c r="D132" s="178" t="s">
        <v>151</v>
      </c>
      <c r="E132" s="179" t="s">
        <v>539</v>
      </c>
      <c r="F132" s="180" t="s">
        <v>540</v>
      </c>
      <c r="G132" s="181" t="s">
        <v>541</v>
      </c>
      <c r="H132" s="182">
        <v>96</v>
      </c>
      <c r="I132" s="183"/>
      <c r="J132" s="184">
        <f>ROUND(I132*H132,2)</f>
        <v>0</v>
      </c>
      <c r="K132" s="180" t="s">
        <v>531</v>
      </c>
      <c r="L132" s="37"/>
      <c r="M132" s="185" t="s">
        <v>1</v>
      </c>
      <c r="N132" s="186" t="s">
        <v>38</v>
      </c>
      <c r="O132" s="73"/>
      <c r="P132" s="187">
        <f>O132*H132</f>
        <v>0</v>
      </c>
      <c r="Q132" s="187">
        <v>0</v>
      </c>
      <c r="R132" s="187">
        <f>Q132*H132</f>
        <v>0</v>
      </c>
      <c r="S132" s="187">
        <v>0</v>
      </c>
      <c r="T132" s="188">
        <f>S132*H132</f>
        <v>0</v>
      </c>
      <c r="AR132" s="189" t="s">
        <v>156</v>
      </c>
      <c r="AT132" s="189" t="s">
        <v>151</v>
      </c>
      <c r="AU132" s="189" t="s">
        <v>83</v>
      </c>
      <c r="AY132" s="18" t="s">
        <v>149</v>
      </c>
      <c r="BE132" s="190">
        <f>IF(N132="základní",J132,0)</f>
        <v>0</v>
      </c>
      <c r="BF132" s="190">
        <f>IF(N132="snížená",J132,0)</f>
        <v>0</v>
      </c>
      <c r="BG132" s="190">
        <f>IF(N132="zákl. přenesená",J132,0)</f>
        <v>0</v>
      </c>
      <c r="BH132" s="190">
        <f>IF(N132="sníž. přenesená",J132,0)</f>
        <v>0</v>
      </c>
      <c r="BI132" s="190">
        <f>IF(N132="nulová",J132,0)</f>
        <v>0</v>
      </c>
      <c r="BJ132" s="18" t="s">
        <v>81</v>
      </c>
      <c r="BK132" s="190">
        <f>ROUND(I132*H132,2)</f>
        <v>0</v>
      </c>
      <c r="BL132" s="18" t="s">
        <v>156</v>
      </c>
      <c r="BM132" s="189" t="s">
        <v>1657</v>
      </c>
    </row>
    <row r="133" s="12" customFormat="1">
      <c r="B133" s="194"/>
      <c r="D133" s="191" t="s">
        <v>160</v>
      </c>
      <c r="E133" s="195" t="s">
        <v>1</v>
      </c>
      <c r="F133" s="196" t="s">
        <v>1658</v>
      </c>
      <c r="H133" s="197">
        <v>96</v>
      </c>
      <c r="I133" s="198"/>
      <c r="L133" s="194"/>
      <c r="M133" s="199"/>
      <c r="N133" s="200"/>
      <c r="O133" s="200"/>
      <c r="P133" s="200"/>
      <c r="Q133" s="200"/>
      <c r="R133" s="200"/>
      <c r="S133" s="200"/>
      <c r="T133" s="201"/>
      <c r="AT133" s="195" t="s">
        <v>160</v>
      </c>
      <c r="AU133" s="195" t="s">
        <v>83</v>
      </c>
      <c r="AV133" s="12" t="s">
        <v>83</v>
      </c>
      <c r="AW133" s="12" t="s">
        <v>30</v>
      </c>
      <c r="AX133" s="12" t="s">
        <v>81</v>
      </c>
      <c r="AY133" s="195" t="s">
        <v>149</v>
      </c>
    </row>
    <row r="134" s="1" customFormat="1" ht="36" customHeight="1">
      <c r="B134" s="177"/>
      <c r="C134" s="178" t="s">
        <v>156</v>
      </c>
      <c r="D134" s="178" t="s">
        <v>151</v>
      </c>
      <c r="E134" s="179" t="s">
        <v>544</v>
      </c>
      <c r="F134" s="180" t="s">
        <v>545</v>
      </c>
      <c r="G134" s="181" t="s">
        <v>546</v>
      </c>
      <c r="H134" s="182">
        <v>12</v>
      </c>
      <c r="I134" s="183"/>
      <c r="J134" s="184">
        <f>ROUND(I134*H134,2)</f>
        <v>0</v>
      </c>
      <c r="K134" s="180" t="s">
        <v>531</v>
      </c>
      <c r="L134" s="37"/>
      <c r="M134" s="185" t="s">
        <v>1</v>
      </c>
      <c r="N134" s="186" t="s">
        <v>38</v>
      </c>
      <c r="O134" s="73"/>
      <c r="P134" s="187">
        <f>O134*H134</f>
        <v>0</v>
      </c>
      <c r="Q134" s="187">
        <v>0</v>
      </c>
      <c r="R134" s="187">
        <f>Q134*H134</f>
        <v>0</v>
      </c>
      <c r="S134" s="187">
        <v>0</v>
      </c>
      <c r="T134" s="188">
        <f>S134*H134</f>
        <v>0</v>
      </c>
      <c r="AR134" s="189" t="s">
        <v>156</v>
      </c>
      <c r="AT134" s="189" t="s">
        <v>151</v>
      </c>
      <c r="AU134" s="189" t="s">
        <v>83</v>
      </c>
      <c r="AY134" s="18" t="s">
        <v>149</v>
      </c>
      <c r="BE134" s="190">
        <f>IF(N134="základní",J134,0)</f>
        <v>0</v>
      </c>
      <c r="BF134" s="190">
        <f>IF(N134="snížená",J134,0)</f>
        <v>0</v>
      </c>
      <c r="BG134" s="190">
        <f>IF(N134="zákl. přenesená",J134,0)</f>
        <v>0</v>
      </c>
      <c r="BH134" s="190">
        <f>IF(N134="sníž. přenesená",J134,0)</f>
        <v>0</v>
      </c>
      <c r="BI134" s="190">
        <f>IF(N134="nulová",J134,0)</f>
        <v>0</v>
      </c>
      <c r="BJ134" s="18" t="s">
        <v>81</v>
      </c>
      <c r="BK134" s="190">
        <f>ROUND(I134*H134,2)</f>
        <v>0</v>
      </c>
      <c r="BL134" s="18" t="s">
        <v>156</v>
      </c>
      <c r="BM134" s="189" t="s">
        <v>1659</v>
      </c>
    </row>
    <row r="135" s="12" customFormat="1">
      <c r="B135" s="194"/>
      <c r="D135" s="191" t="s">
        <v>160</v>
      </c>
      <c r="E135" s="195" t="s">
        <v>1</v>
      </c>
      <c r="F135" s="196" t="s">
        <v>799</v>
      </c>
      <c r="H135" s="197">
        <v>12</v>
      </c>
      <c r="I135" s="198"/>
      <c r="L135" s="194"/>
      <c r="M135" s="199"/>
      <c r="N135" s="200"/>
      <c r="O135" s="200"/>
      <c r="P135" s="200"/>
      <c r="Q135" s="200"/>
      <c r="R135" s="200"/>
      <c r="S135" s="200"/>
      <c r="T135" s="201"/>
      <c r="AT135" s="195" t="s">
        <v>160</v>
      </c>
      <c r="AU135" s="195" t="s">
        <v>83</v>
      </c>
      <c r="AV135" s="12" t="s">
        <v>83</v>
      </c>
      <c r="AW135" s="12" t="s">
        <v>30</v>
      </c>
      <c r="AX135" s="12" t="s">
        <v>81</v>
      </c>
      <c r="AY135" s="195" t="s">
        <v>149</v>
      </c>
    </row>
    <row r="136" s="1" customFormat="1" ht="84" customHeight="1">
      <c r="B136" s="177"/>
      <c r="C136" s="178" t="s">
        <v>178</v>
      </c>
      <c r="D136" s="178" t="s">
        <v>151</v>
      </c>
      <c r="E136" s="179" t="s">
        <v>549</v>
      </c>
      <c r="F136" s="180" t="s">
        <v>550</v>
      </c>
      <c r="G136" s="181" t="s">
        <v>281</v>
      </c>
      <c r="H136" s="182">
        <v>2.2000000000000002</v>
      </c>
      <c r="I136" s="183"/>
      <c r="J136" s="184">
        <f>ROUND(I136*H136,2)</f>
        <v>0</v>
      </c>
      <c r="K136" s="180" t="s">
        <v>531</v>
      </c>
      <c r="L136" s="37"/>
      <c r="M136" s="185" t="s">
        <v>1</v>
      </c>
      <c r="N136" s="186" t="s">
        <v>38</v>
      </c>
      <c r="O136" s="73"/>
      <c r="P136" s="187">
        <f>O136*H136</f>
        <v>0</v>
      </c>
      <c r="Q136" s="187">
        <v>0.036900000000000002</v>
      </c>
      <c r="R136" s="187">
        <f>Q136*H136</f>
        <v>0.081180000000000016</v>
      </c>
      <c r="S136" s="187">
        <v>0</v>
      </c>
      <c r="T136" s="188">
        <f>S136*H136</f>
        <v>0</v>
      </c>
      <c r="AR136" s="189" t="s">
        <v>156</v>
      </c>
      <c r="AT136" s="189" t="s">
        <v>151</v>
      </c>
      <c r="AU136" s="189" t="s">
        <v>83</v>
      </c>
      <c r="AY136" s="18" t="s">
        <v>149</v>
      </c>
      <c r="BE136" s="190">
        <f>IF(N136="základní",J136,0)</f>
        <v>0</v>
      </c>
      <c r="BF136" s="190">
        <f>IF(N136="snížená",J136,0)</f>
        <v>0</v>
      </c>
      <c r="BG136" s="190">
        <f>IF(N136="zákl. přenesená",J136,0)</f>
        <v>0</v>
      </c>
      <c r="BH136" s="190">
        <f>IF(N136="sníž. přenesená",J136,0)</f>
        <v>0</v>
      </c>
      <c r="BI136" s="190">
        <f>IF(N136="nulová",J136,0)</f>
        <v>0</v>
      </c>
      <c r="BJ136" s="18" t="s">
        <v>81</v>
      </c>
      <c r="BK136" s="190">
        <f>ROUND(I136*H136,2)</f>
        <v>0</v>
      </c>
      <c r="BL136" s="18" t="s">
        <v>156</v>
      </c>
      <c r="BM136" s="189" t="s">
        <v>1660</v>
      </c>
    </row>
    <row r="137" s="12" customFormat="1">
      <c r="B137" s="194"/>
      <c r="D137" s="191" t="s">
        <v>160</v>
      </c>
      <c r="E137" s="195" t="s">
        <v>1</v>
      </c>
      <c r="F137" s="196" t="s">
        <v>1661</v>
      </c>
      <c r="H137" s="197">
        <v>2.2000000000000002</v>
      </c>
      <c r="I137" s="198"/>
      <c r="L137" s="194"/>
      <c r="M137" s="199"/>
      <c r="N137" s="200"/>
      <c r="O137" s="200"/>
      <c r="P137" s="200"/>
      <c r="Q137" s="200"/>
      <c r="R137" s="200"/>
      <c r="S137" s="200"/>
      <c r="T137" s="201"/>
      <c r="AT137" s="195" t="s">
        <v>160</v>
      </c>
      <c r="AU137" s="195" t="s">
        <v>83</v>
      </c>
      <c r="AV137" s="12" t="s">
        <v>83</v>
      </c>
      <c r="AW137" s="12" t="s">
        <v>30</v>
      </c>
      <c r="AX137" s="12" t="s">
        <v>81</v>
      </c>
      <c r="AY137" s="195" t="s">
        <v>149</v>
      </c>
    </row>
    <row r="138" s="1" customFormat="1" ht="36" customHeight="1">
      <c r="B138" s="177"/>
      <c r="C138" s="178" t="s">
        <v>188</v>
      </c>
      <c r="D138" s="178" t="s">
        <v>151</v>
      </c>
      <c r="E138" s="179" t="s">
        <v>553</v>
      </c>
      <c r="F138" s="180" t="s">
        <v>554</v>
      </c>
      <c r="G138" s="181" t="s">
        <v>281</v>
      </c>
      <c r="H138" s="182">
        <v>16</v>
      </c>
      <c r="I138" s="183"/>
      <c r="J138" s="184">
        <f>ROUND(I138*H138,2)</f>
        <v>0</v>
      </c>
      <c r="K138" s="180" t="s">
        <v>531</v>
      </c>
      <c r="L138" s="37"/>
      <c r="M138" s="185" t="s">
        <v>1</v>
      </c>
      <c r="N138" s="186" t="s">
        <v>38</v>
      </c>
      <c r="O138" s="73"/>
      <c r="P138" s="187">
        <f>O138*H138</f>
        <v>0</v>
      </c>
      <c r="Q138" s="187">
        <v>0.00029999999999999997</v>
      </c>
      <c r="R138" s="187">
        <f>Q138*H138</f>
        <v>0.0047999999999999996</v>
      </c>
      <c r="S138" s="187">
        <v>0</v>
      </c>
      <c r="T138" s="188">
        <f>S138*H138</f>
        <v>0</v>
      </c>
      <c r="AR138" s="189" t="s">
        <v>156</v>
      </c>
      <c r="AT138" s="189" t="s">
        <v>151</v>
      </c>
      <c r="AU138" s="189" t="s">
        <v>83</v>
      </c>
      <c r="AY138" s="18" t="s">
        <v>149</v>
      </c>
      <c r="BE138" s="190">
        <f>IF(N138="základní",J138,0)</f>
        <v>0</v>
      </c>
      <c r="BF138" s="190">
        <f>IF(N138="snížená",J138,0)</f>
        <v>0</v>
      </c>
      <c r="BG138" s="190">
        <f>IF(N138="zákl. přenesená",J138,0)</f>
        <v>0</v>
      </c>
      <c r="BH138" s="190">
        <f>IF(N138="sníž. přenesená",J138,0)</f>
        <v>0</v>
      </c>
      <c r="BI138" s="190">
        <f>IF(N138="nulová",J138,0)</f>
        <v>0</v>
      </c>
      <c r="BJ138" s="18" t="s">
        <v>81</v>
      </c>
      <c r="BK138" s="190">
        <f>ROUND(I138*H138,2)</f>
        <v>0</v>
      </c>
      <c r="BL138" s="18" t="s">
        <v>156</v>
      </c>
      <c r="BM138" s="189" t="s">
        <v>1662</v>
      </c>
    </row>
    <row r="139" s="12" customFormat="1">
      <c r="B139" s="194"/>
      <c r="D139" s="191" t="s">
        <v>160</v>
      </c>
      <c r="E139" s="195" t="s">
        <v>1</v>
      </c>
      <c r="F139" s="196" t="s">
        <v>556</v>
      </c>
      <c r="H139" s="197">
        <v>16</v>
      </c>
      <c r="I139" s="198"/>
      <c r="L139" s="194"/>
      <c r="M139" s="199"/>
      <c r="N139" s="200"/>
      <c r="O139" s="200"/>
      <c r="P139" s="200"/>
      <c r="Q139" s="200"/>
      <c r="R139" s="200"/>
      <c r="S139" s="200"/>
      <c r="T139" s="201"/>
      <c r="AT139" s="195" t="s">
        <v>160</v>
      </c>
      <c r="AU139" s="195" t="s">
        <v>83</v>
      </c>
      <c r="AV139" s="12" t="s">
        <v>83</v>
      </c>
      <c r="AW139" s="12" t="s">
        <v>30</v>
      </c>
      <c r="AX139" s="12" t="s">
        <v>81</v>
      </c>
      <c r="AY139" s="195" t="s">
        <v>149</v>
      </c>
    </row>
    <row r="140" s="1" customFormat="1" ht="36" customHeight="1">
      <c r="B140" s="177"/>
      <c r="C140" s="178" t="s">
        <v>193</v>
      </c>
      <c r="D140" s="178" t="s">
        <v>151</v>
      </c>
      <c r="E140" s="179" t="s">
        <v>557</v>
      </c>
      <c r="F140" s="180" t="s">
        <v>558</v>
      </c>
      <c r="G140" s="181" t="s">
        <v>281</v>
      </c>
      <c r="H140" s="182">
        <v>16</v>
      </c>
      <c r="I140" s="183"/>
      <c r="J140" s="184">
        <f>ROUND(I140*H140,2)</f>
        <v>0</v>
      </c>
      <c r="K140" s="180" t="s">
        <v>531</v>
      </c>
      <c r="L140" s="37"/>
      <c r="M140" s="185" t="s">
        <v>1</v>
      </c>
      <c r="N140" s="186" t="s">
        <v>38</v>
      </c>
      <c r="O140" s="73"/>
      <c r="P140" s="187">
        <f>O140*H140</f>
        <v>0</v>
      </c>
      <c r="Q140" s="187">
        <v>0</v>
      </c>
      <c r="R140" s="187">
        <f>Q140*H140</f>
        <v>0</v>
      </c>
      <c r="S140" s="187">
        <v>0</v>
      </c>
      <c r="T140" s="188">
        <f>S140*H140</f>
        <v>0</v>
      </c>
      <c r="AR140" s="189" t="s">
        <v>156</v>
      </c>
      <c r="AT140" s="189" t="s">
        <v>151</v>
      </c>
      <c r="AU140" s="189" t="s">
        <v>83</v>
      </c>
      <c r="AY140" s="18" t="s">
        <v>149</v>
      </c>
      <c r="BE140" s="190">
        <f>IF(N140="základní",J140,0)</f>
        <v>0</v>
      </c>
      <c r="BF140" s="190">
        <f>IF(N140="snížená",J140,0)</f>
        <v>0</v>
      </c>
      <c r="BG140" s="190">
        <f>IF(N140="zákl. přenesená",J140,0)</f>
        <v>0</v>
      </c>
      <c r="BH140" s="190">
        <f>IF(N140="sníž. přenesená",J140,0)</f>
        <v>0</v>
      </c>
      <c r="BI140" s="190">
        <f>IF(N140="nulová",J140,0)</f>
        <v>0</v>
      </c>
      <c r="BJ140" s="18" t="s">
        <v>81</v>
      </c>
      <c r="BK140" s="190">
        <f>ROUND(I140*H140,2)</f>
        <v>0</v>
      </c>
      <c r="BL140" s="18" t="s">
        <v>156</v>
      </c>
      <c r="BM140" s="189" t="s">
        <v>1663</v>
      </c>
    </row>
    <row r="141" s="12" customFormat="1">
      <c r="B141" s="194"/>
      <c r="D141" s="191" t="s">
        <v>160</v>
      </c>
      <c r="E141" s="195" t="s">
        <v>1</v>
      </c>
      <c r="F141" s="196" t="s">
        <v>560</v>
      </c>
      <c r="H141" s="197">
        <v>16</v>
      </c>
      <c r="I141" s="198"/>
      <c r="L141" s="194"/>
      <c r="M141" s="199"/>
      <c r="N141" s="200"/>
      <c r="O141" s="200"/>
      <c r="P141" s="200"/>
      <c r="Q141" s="200"/>
      <c r="R141" s="200"/>
      <c r="S141" s="200"/>
      <c r="T141" s="201"/>
      <c r="AT141" s="195" t="s">
        <v>160</v>
      </c>
      <c r="AU141" s="195" t="s">
        <v>83</v>
      </c>
      <c r="AV141" s="12" t="s">
        <v>83</v>
      </c>
      <c r="AW141" s="12" t="s">
        <v>30</v>
      </c>
      <c r="AX141" s="12" t="s">
        <v>81</v>
      </c>
      <c r="AY141" s="195" t="s">
        <v>149</v>
      </c>
    </row>
    <row r="142" s="1" customFormat="1" ht="24" customHeight="1">
      <c r="B142" s="177"/>
      <c r="C142" s="178" t="s">
        <v>199</v>
      </c>
      <c r="D142" s="178" t="s">
        <v>151</v>
      </c>
      <c r="E142" s="179" t="s">
        <v>561</v>
      </c>
      <c r="F142" s="180" t="s">
        <v>562</v>
      </c>
      <c r="G142" s="181" t="s">
        <v>281</v>
      </c>
      <c r="H142" s="182">
        <v>4.7999999999999998</v>
      </c>
      <c r="I142" s="183"/>
      <c r="J142" s="184">
        <f>ROUND(I142*H142,2)</f>
        <v>0</v>
      </c>
      <c r="K142" s="180" t="s">
        <v>531</v>
      </c>
      <c r="L142" s="37"/>
      <c r="M142" s="185" t="s">
        <v>1</v>
      </c>
      <c r="N142" s="186" t="s">
        <v>38</v>
      </c>
      <c r="O142" s="73"/>
      <c r="P142" s="187">
        <f>O142*H142</f>
        <v>0</v>
      </c>
      <c r="Q142" s="187">
        <v>0.011820000000000001</v>
      </c>
      <c r="R142" s="187">
        <f>Q142*H142</f>
        <v>0.056736000000000002</v>
      </c>
      <c r="S142" s="187">
        <v>0</v>
      </c>
      <c r="T142" s="188">
        <f>S142*H142</f>
        <v>0</v>
      </c>
      <c r="AR142" s="189" t="s">
        <v>156</v>
      </c>
      <c r="AT142" s="189" t="s">
        <v>151</v>
      </c>
      <c r="AU142" s="189" t="s">
        <v>83</v>
      </c>
      <c r="AY142" s="18" t="s">
        <v>149</v>
      </c>
      <c r="BE142" s="190">
        <f>IF(N142="základní",J142,0)</f>
        <v>0</v>
      </c>
      <c r="BF142" s="190">
        <f>IF(N142="snížená",J142,0)</f>
        <v>0</v>
      </c>
      <c r="BG142" s="190">
        <f>IF(N142="zákl. přenesená",J142,0)</f>
        <v>0</v>
      </c>
      <c r="BH142" s="190">
        <f>IF(N142="sníž. přenesená",J142,0)</f>
        <v>0</v>
      </c>
      <c r="BI142" s="190">
        <f>IF(N142="nulová",J142,0)</f>
        <v>0</v>
      </c>
      <c r="BJ142" s="18" t="s">
        <v>81</v>
      </c>
      <c r="BK142" s="190">
        <f>ROUND(I142*H142,2)</f>
        <v>0</v>
      </c>
      <c r="BL142" s="18" t="s">
        <v>156</v>
      </c>
      <c r="BM142" s="189" t="s">
        <v>1664</v>
      </c>
    </row>
    <row r="143" s="12" customFormat="1">
      <c r="B143" s="194"/>
      <c r="D143" s="191" t="s">
        <v>160</v>
      </c>
      <c r="E143" s="195" t="s">
        <v>1</v>
      </c>
      <c r="F143" s="196" t="s">
        <v>1665</v>
      </c>
      <c r="H143" s="197">
        <v>4.7999999999999998</v>
      </c>
      <c r="I143" s="198"/>
      <c r="L143" s="194"/>
      <c r="M143" s="199"/>
      <c r="N143" s="200"/>
      <c r="O143" s="200"/>
      <c r="P143" s="200"/>
      <c r="Q143" s="200"/>
      <c r="R143" s="200"/>
      <c r="S143" s="200"/>
      <c r="T143" s="201"/>
      <c r="AT143" s="195" t="s">
        <v>160</v>
      </c>
      <c r="AU143" s="195" t="s">
        <v>83</v>
      </c>
      <c r="AV143" s="12" t="s">
        <v>83</v>
      </c>
      <c r="AW143" s="12" t="s">
        <v>30</v>
      </c>
      <c r="AX143" s="12" t="s">
        <v>81</v>
      </c>
      <c r="AY143" s="195" t="s">
        <v>149</v>
      </c>
    </row>
    <row r="144" s="1" customFormat="1" ht="24" customHeight="1">
      <c r="B144" s="177"/>
      <c r="C144" s="178" t="s">
        <v>204</v>
      </c>
      <c r="D144" s="178" t="s">
        <v>151</v>
      </c>
      <c r="E144" s="179" t="s">
        <v>565</v>
      </c>
      <c r="F144" s="180" t="s">
        <v>566</v>
      </c>
      <c r="G144" s="181" t="s">
        <v>281</v>
      </c>
      <c r="H144" s="182">
        <v>4.7999999999999998</v>
      </c>
      <c r="I144" s="183"/>
      <c r="J144" s="184">
        <f>ROUND(I144*H144,2)</f>
        <v>0</v>
      </c>
      <c r="K144" s="180" t="s">
        <v>531</v>
      </c>
      <c r="L144" s="37"/>
      <c r="M144" s="185" t="s">
        <v>1</v>
      </c>
      <c r="N144" s="186" t="s">
        <v>38</v>
      </c>
      <c r="O144" s="73"/>
      <c r="P144" s="187">
        <f>O144*H144</f>
        <v>0</v>
      </c>
      <c r="Q144" s="187">
        <v>0</v>
      </c>
      <c r="R144" s="187">
        <f>Q144*H144</f>
        <v>0</v>
      </c>
      <c r="S144" s="187">
        <v>0</v>
      </c>
      <c r="T144" s="188">
        <f>S144*H144</f>
        <v>0</v>
      </c>
      <c r="AR144" s="189" t="s">
        <v>156</v>
      </c>
      <c r="AT144" s="189" t="s">
        <v>151</v>
      </c>
      <c r="AU144" s="189" t="s">
        <v>83</v>
      </c>
      <c r="AY144" s="18" t="s">
        <v>149</v>
      </c>
      <c r="BE144" s="190">
        <f>IF(N144="základní",J144,0)</f>
        <v>0</v>
      </c>
      <c r="BF144" s="190">
        <f>IF(N144="snížená",J144,0)</f>
        <v>0</v>
      </c>
      <c r="BG144" s="190">
        <f>IF(N144="zákl. přenesená",J144,0)</f>
        <v>0</v>
      </c>
      <c r="BH144" s="190">
        <f>IF(N144="sníž. přenesená",J144,0)</f>
        <v>0</v>
      </c>
      <c r="BI144" s="190">
        <f>IF(N144="nulová",J144,0)</f>
        <v>0</v>
      </c>
      <c r="BJ144" s="18" t="s">
        <v>81</v>
      </c>
      <c r="BK144" s="190">
        <f>ROUND(I144*H144,2)</f>
        <v>0</v>
      </c>
      <c r="BL144" s="18" t="s">
        <v>156</v>
      </c>
      <c r="BM144" s="189" t="s">
        <v>1666</v>
      </c>
    </row>
    <row r="145" s="12" customFormat="1">
      <c r="B145" s="194"/>
      <c r="D145" s="191" t="s">
        <v>160</v>
      </c>
      <c r="E145" s="195" t="s">
        <v>1</v>
      </c>
      <c r="F145" s="196" t="s">
        <v>1665</v>
      </c>
      <c r="H145" s="197">
        <v>4.7999999999999998</v>
      </c>
      <c r="I145" s="198"/>
      <c r="L145" s="194"/>
      <c r="M145" s="199"/>
      <c r="N145" s="200"/>
      <c r="O145" s="200"/>
      <c r="P145" s="200"/>
      <c r="Q145" s="200"/>
      <c r="R145" s="200"/>
      <c r="S145" s="200"/>
      <c r="T145" s="201"/>
      <c r="AT145" s="195" t="s">
        <v>160</v>
      </c>
      <c r="AU145" s="195" t="s">
        <v>83</v>
      </c>
      <c r="AV145" s="12" t="s">
        <v>83</v>
      </c>
      <c r="AW145" s="12" t="s">
        <v>30</v>
      </c>
      <c r="AX145" s="12" t="s">
        <v>81</v>
      </c>
      <c r="AY145" s="195" t="s">
        <v>149</v>
      </c>
    </row>
    <row r="146" s="1" customFormat="1" ht="36" customHeight="1">
      <c r="B146" s="177"/>
      <c r="C146" s="178" t="s">
        <v>211</v>
      </c>
      <c r="D146" s="178" t="s">
        <v>151</v>
      </c>
      <c r="E146" s="179" t="s">
        <v>569</v>
      </c>
      <c r="F146" s="180" t="s">
        <v>570</v>
      </c>
      <c r="G146" s="181" t="s">
        <v>174</v>
      </c>
      <c r="H146" s="182">
        <v>3.2999999999999998</v>
      </c>
      <c r="I146" s="183"/>
      <c r="J146" s="184">
        <f>ROUND(I146*H146,2)</f>
        <v>0</v>
      </c>
      <c r="K146" s="180" t="s">
        <v>531</v>
      </c>
      <c r="L146" s="37"/>
      <c r="M146" s="185" t="s">
        <v>1</v>
      </c>
      <c r="N146" s="186" t="s">
        <v>38</v>
      </c>
      <c r="O146" s="73"/>
      <c r="P146" s="187">
        <f>O146*H146</f>
        <v>0</v>
      </c>
      <c r="Q146" s="187">
        <v>0</v>
      </c>
      <c r="R146" s="187">
        <f>Q146*H146</f>
        <v>0</v>
      </c>
      <c r="S146" s="187">
        <v>0</v>
      </c>
      <c r="T146" s="188">
        <f>S146*H146</f>
        <v>0</v>
      </c>
      <c r="AR146" s="189" t="s">
        <v>156</v>
      </c>
      <c r="AT146" s="189" t="s">
        <v>151</v>
      </c>
      <c r="AU146" s="189" t="s">
        <v>83</v>
      </c>
      <c r="AY146" s="18" t="s">
        <v>149</v>
      </c>
      <c r="BE146" s="190">
        <f>IF(N146="základní",J146,0)</f>
        <v>0</v>
      </c>
      <c r="BF146" s="190">
        <f>IF(N146="snížená",J146,0)</f>
        <v>0</v>
      </c>
      <c r="BG146" s="190">
        <f>IF(N146="zákl. přenesená",J146,0)</f>
        <v>0</v>
      </c>
      <c r="BH146" s="190">
        <f>IF(N146="sníž. přenesená",J146,0)</f>
        <v>0</v>
      </c>
      <c r="BI146" s="190">
        <f>IF(N146="nulová",J146,0)</f>
        <v>0</v>
      </c>
      <c r="BJ146" s="18" t="s">
        <v>81</v>
      </c>
      <c r="BK146" s="190">
        <f>ROUND(I146*H146,2)</f>
        <v>0</v>
      </c>
      <c r="BL146" s="18" t="s">
        <v>156</v>
      </c>
      <c r="BM146" s="189" t="s">
        <v>1667</v>
      </c>
    </row>
    <row r="147" s="12" customFormat="1">
      <c r="B147" s="194"/>
      <c r="D147" s="191" t="s">
        <v>160</v>
      </c>
      <c r="E147" s="195" t="s">
        <v>1</v>
      </c>
      <c r="F147" s="196" t="s">
        <v>1668</v>
      </c>
      <c r="H147" s="197">
        <v>3.2999999999999998</v>
      </c>
      <c r="I147" s="198"/>
      <c r="L147" s="194"/>
      <c r="M147" s="199"/>
      <c r="N147" s="200"/>
      <c r="O147" s="200"/>
      <c r="P147" s="200"/>
      <c r="Q147" s="200"/>
      <c r="R147" s="200"/>
      <c r="S147" s="200"/>
      <c r="T147" s="201"/>
      <c r="AT147" s="195" t="s">
        <v>160</v>
      </c>
      <c r="AU147" s="195" t="s">
        <v>83</v>
      </c>
      <c r="AV147" s="12" t="s">
        <v>83</v>
      </c>
      <c r="AW147" s="12" t="s">
        <v>30</v>
      </c>
      <c r="AX147" s="12" t="s">
        <v>73</v>
      </c>
      <c r="AY147" s="195" t="s">
        <v>149</v>
      </c>
    </row>
    <row r="148" s="13" customFormat="1">
      <c r="B148" s="202"/>
      <c r="D148" s="191" t="s">
        <v>160</v>
      </c>
      <c r="E148" s="203" t="s">
        <v>1</v>
      </c>
      <c r="F148" s="204" t="s">
        <v>187</v>
      </c>
      <c r="H148" s="205">
        <v>3.2999999999999998</v>
      </c>
      <c r="I148" s="206"/>
      <c r="L148" s="202"/>
      <c r="M148" s="207"/>
      <c r="N148" s="208"/>
      <c r="O148" s="208"/>
      <c r="P148" s="208"/>
      <c r="Q148" s="208"/>
      <c r="R148" s="208"/>
      <c r="S148" s="208"/>
      <c r="T148" s="209"/>
      <c r="AT148" s="203" t="s">
        <v>160</v>
      </c>
      <c r="AU148" s="203" t="s">
        <v>83</v>
      </c>
      <c r="AV148" s="13" t="s">
        <v>156</v>
      </c>
      <c r="AW148" s="13" t="s">
        <v>30</v>
      </c>
      <c r="AX148" s="13" t="s">
        <v>81</v>
      </c>
      <c r="AY148" s="203" t="s">
        <v>149</v>
      </c>
    </row>
    <row r="149" s="1" customFormat="1" ht="36" customHeight="1">
      <c r="B149" s="177"/>
      <c r="C149" s="178" t="s">
        <v>216</v>
      </c>
      <c r="D149" s="178" t="s">
        <v>151</v>
      </c>
      <c r="E149" s="179" t="s">
        <v>1250</v>
      </c>
      <c r="F149" s="180" t="s">
        <v>1251</v>
      </c>
      <c r="G149" s="181" t="s">
        <v>174</v>
      </c>
      <c r="H149" s="182">
        <v>61.549999999999997</v>
      </c>
      <c r="I149" s="183"/>
      <c r="J149" s="184">
        <f>ROUND(I149*H149,2)</f>
        <v>0</v>
      </c>
      <c r="K149" s="180" t="s">
        <v>531</v>
      </c>
      <c r="L149" s="37"/>
      <c r="M149" s="185" t="s">
        <v>1</v>
      </c>
      <c r="N149" s="186" t="s">
        <v>38</v>
      </c>
      <c r="O149" s="73"/>
      <c r="P149" s="187">
        <f>O149*H149</f>
        <v>0</v>
      </c>
      <c r="Q149" s="187">
        <v>0</v>
      </c>
      <c r="R149" s="187">
        <f>Q149*H149</f>
        <v>0</v>
      </c>
      <c r="S149" s="187">
        <v>0</v>
      </c>
      <c r="T149" s="188">
        <f>S149*H149</f>
        <v>0</v>
      </c>
      <c r="AR149" s="189" t="s">
        <v>156</v>
      </c>
      <c r="AT149" s="189" t="s">
        <v>151</v>
      </c>
      <c r="AU149" s="189" t="s">
        <v>83</v>
      </c>
      <c r="AY149" s="18" t="s">
        <v>149</v>
      </c>
      <c r="BE149" s="190">
        <f>IF(N149="základní",J149,0)</f>
        <v>0</v>
      </c>
      <c r="BF149" s="190">
        <f>IF(N149="snížená",J149,0)</f>
        <v>0</v>
      </c>
      <c r="BG149" s="190">
        <f>IF(N149="zákl. přenesená",J149,0)</f>
        <v>0</v>
      </c>
      <c r="BH149" s="190">
        <f>IF(N149="sníž. přenesená",J149,0)</f>
        <v>0</v>
      </c>
      <c r="BI149" s="190">
        <f>IF(N149="nulová",J149,0)</f>
        <v>0</v>
      </c>
      <c r="BJ149" s="18" t="s">
        <v>81</v>
      </c>
      <c r="BK149" s="190">
        <f>ROUND(I149*H149,2)</f>
        <v>0</v>
      </c>
      <c r="BL149" s="18" t="s">
        <v>156</v>
      </c>
      <c r="BM149" s="189" t="s">
        <v>1669</v>
      </c>
    </row>
    <row r="150" s="14" customFormat="1">
      <c r="B150" s="224"/>
      <c r="D150" s="191" t="s">
        <v>160</v>
      </c>
      <c r="E150" s="225" t="s">
        <v>1</v>
      </c>
      <c r="F150" s="226" t="s">
        <v>1670</v>
      </c>
      <c r="H150" s="225" t="s">
        <v>1</v>
      </c>
      <c r="I150" s="227"/>
      <c r="L150" s="224"/>
      <c r="M150" s="228"/>
      <c r="N150" s="229"/>
      <c r="O150" s="229"/>
      <c r="P150" s="229"/>
      <c r="Q150" s="229"/>
      <c r="R150" s="229"/>
      <c r="S150" s="229"/>
      <c r="T150" s="230"/>
      <c r="AT150" s="225" t="s">
        <v>160</v>
      </c>
      <c r="AU150" s="225" t="s">
        <v>83</v>
      </c>
      <c r="AV150" s="14" t="s">
        <v>81</v>
      </c>
      <c r="AW150" s="14" t="s">
        <v>30</v>
      </c>
      <c r="AX150" s="14" t="s">
        <v>73</v>
      </c>
      <c r="AY150" s="225" t="s">
        <v>149</v>
      </c>
    </row>
    <row r="151" s="12" customFormat="1">
      <c r="B151" s="194"/>
      <c r="D151" s="191" t="s">
        <v>160</v>
      </c>
      <c r="E151" s="195" t="s">
        <v>1</v>
      </c>
      <c r="F151" s="196" t="s">
        <v>1671</v>
      </c>
      <c r="H151" s="197">
        <v>23.425999999999998</v>
      </c>
      <c r="I151" s="198"/>
      <c r="L151" s="194"/>
      <c r="M151" s="199"/>
      <c r="N151" s="200"/>
      <c r="O151" s="200"/>
      <c r="P151" s="200"/>
      <c r="Q151" s="200"/>
      <c r="R151" s="200"/>
      <c r="S151" s="200"/>
      <c r="T151" s="201"/>
      <c r="AT151" s="195" t="s">
        <v>160</v>
      </c>
      <c r="AU151" s="195" t="s">
        <v>83</v>
      </c>
      <c r="AV151" s="12" t="s">
        <v>83</v>
      </c>
      <c r="AW151" s="12" t="s">
        <v>30</v>
      </c>
      <c r="AX151" s="12" t="s">
        <v>73</v>
      </c>
      <c r="AY151" s="195" t="s">
        <v>149</v>
      </c>
    </row>
    <row r="152" s="12" customFormat="1">
      <c r="B152" s="194"/>
      <c r="D152" s="191" t="s">
        <v>160</v>
      </c>
      <c r="E152" s="195" t="s">
        <v>1</v>
      </c>
      <c r="F152" s="196" t="s">
        <v>1672</v>
      </c>
      <c r="H152" s="197">
        <v>20.870999999999999</v>
      </c>
      <c r="I152" s="198"/>
      <c r="L152" s="194"/>
      <c r="M152" s="199"/>
      <c r="N152" s="200"/>
      <c r="O152" s="200"/>
      <c r="P152" s="200"/>
      <c r="Q152" s="200"/>
      <c r="R152" s="200"/>
      <c r="S152" s="200"/>
      <c r="T152" s="201"/>
      <c r="AT152" s="195" t="s">
        <v>160</v>
      </c>
      <c r="AU152" s="195" t="s">
        <v>83</v>
      </c>
      <c r="AV152" s="12" t="s">
        <v>83</v>
      </c>
      <c r="AW152" s="12" t="s">
        <v>30</v>
      </c>
      <c r="AX152" s="12" t="s">
        <v>73</v>
      </c>
      <c r="AY152" s="195" t="s">
        <v>149</v>
      </c>
    </row>
    <row r="153" s="12" customFormat="1">
      <c r="B153" s="194"/>
      <c r="D153" s="191" t="s">
        <v>160</v>
      </c>
      <c r="E153" s="195" t="s">
        <v>1</v>
      </c>
      <c r="F153" s="196" t="s">
        <v>1673</v>
      </c>
      <c r="H153" s="197">
        <v>5.7679999999999998</v>
      </c>
      <c r="I153" s="198"/>
      <c r="L153" s="194"/>
      <c r="M153" s="199"/>
      <c r="N153" s="200"/>
      <c r="O153" s="200"/>
      <c r="P153" s="200"/>
      <c r="Q153" s="200"/>
      <c r="R153" s="200"/>
      <c r="S153" s="200"/>
      <c r="T153" s="201"/>
      <c r="AT153" s="195" t="s">
        <v>160</v>
      </c>
      <c r="AU153" s="195" t="s">
        <v>83</v>
      </c>
      <c r="AV153" s="12" t="s">
        <v>83</v>
      </c>
      <c r="AW153" s="12" t="s">
        <v>30</v>
      </c>
      <c r="AX153" s="12" t="s">
        <v>73</v>
      </c>
      <c r="AY153" s="195" t="s">
        <v>149</v>
      </c>
    </row>
    <row r="154" s="12" customFormat="1">
      <c r="B154" s="194"/>
      <c r="D154" s="191" t="s">
        <v>160</v>
      </c>
      <c r="E154" s="195" t="s">
        <v>1</v>
      </c>
      <c r="F154" s="196" t="s">
        <v>1674</v>
      </c>
      <c r="H154" s="197">
        <v>14.388999999999999</v>
      </c>
      <c r="I154" s="198"/>
      <c r="L154" s="194"/>
      <c r="M154" s="199"/>
      <c r="N154" s="200"/>
      <c r="O154" s="200"/>
      <c r="P154" s="200"/>
      <c r="Q154" s="200"/>
      <c r="R154" s="200"/>
      <c r="S154" s="200"/>
      <c r="T154" s="201"/>
      <c r="AT154" s="195" t="s">
        <v>160</v>
      </c>
      <c r="AU154" s="195" t="s">
        <v>83</v>
      </c>
      <c r="AV154" s="12" t="s">
        <v>83</v>
      </c>
      <c r="AW154" s="12" t="s">
        <v>30</v>
      </c>
      <c r="AX154" s="12" t="s">
        <v>73</v>
      </c>
      <c r="AY154" s="195" t="s">
        <v>149</v>
      </c>
    </row>
    <row r="155" s="12" customFormat="1">
      <c r="B155" s="194"/>
      <c r="D155" s="191" t="s">
        <v>160</v>
      </c>
      <c r="E155" s="195" t="s">
        <v>1</v>
      </c>
      <c r="F155" s="196" t="s">
        <v>1675</v>
      </c>
      <c r="H155" s="197">
        <v>58.607999999999997</v>
      </c>
      <c r="I155" s="198"/>
      <c r="L155" s="194"/>
      <c r="M155" s="199"/>
      <c r="N155" s="200"/>
      <c r="O155" s="200"/>
      <c r="P155" s="200"/>
      <c r="Q155" s="200"/>
      <c r="R155" s="200"/>
      <c r="S155" s="200"/>
      <c r="T155" s="201"/>
      <c r="AT155" s="195" t="s">
        <v>160</v>
      </c>
      <c r="AU155" s="195" t="s">
        <v>83</v>
      </c>
      <c r="AV155" s="12" t="s">
        <v>83</v>
      </c>
      <c r="AW155" s="12" t="s">
        <v>30</v>
      </c>
      <c r="AX155" s="12" t="s">
        <v>73</v>
      </c>
      <c r="AY155" s="195" t="s">
        <v>149</v>
      </c>
    </row>
    <row r="156" s="13" customFormat="1">
      <c r="B156" s="202"/>
      <c r="D156" s="191" t="s">
        <v>160</v>
      </c>
      <c r="E156" s="203" t="s">
        <v>1</v>
      </c>
      <c r="F156" s="204" t="s">
        <v>187</v>
      </c>
      <c r="H156" s="205">
        <v>123.06199999999998</v>
      </c>
      <c r="I156" s="206"/>
      <c r="L156" s="202"/>
      <c r="M156" s="207"/>
      <c r="N156" s="208"/>
      <c r="O156" s="208"/>
      <c r="P156" s="208"/>
      <c r="Q156" s="208"/>
      <c r="R156" s="208"/>
      <c r="S156" s="208"/>
      <c r="T156" s="209"/>
      <c r="AT156" s="203" t="s">
        <v>160</v>
      </c>
      <c r="AU156" s="203" t="s">
        <v>83</v>
      </c>
      <c r="AV156" s="13" t="s">
        <v>156</v>
      </c>
      <c r="AW156" s="13" t="s">
        <v>30</v>
      </c>
      <c r="AX156" s="13" t="s">
        <v>73</v>
      </c>
      <c r="AY156" s="203" t="s">
        <v>149</v>
      </c>
    </row>
    <row r="157" s="12" customFormat="1">
      <c r="B157" s="194"/>
      <c r="D157" s="191" t="s">
        <v>160</v>
      </c>
      <c r="E157" s="195" t="s">
        <v>1</v>
      </c>
      <c r="F157" s="196" t="s">
        <v>1676</v>
      </c>
      <c r="H157" s="197">
        <v>61.549999999999997</v>
      </c>
      <c r="I157" s="198"/>
      <c r="L157" s="194"/>
      <c r="M157" s="199"/>
      <c r="N157" s="200"/>
      <c r="O157" s="200"/>
      <c r="P157" s="200"/>
      <c r="Q157" s="200"/>
      <c r="R157" s="200"/>
      <c r="S157" s="200"/>
      <c r="T157" s="201"/>
      <c r="AT157" s="195" t="s">
        <v>160</v>
      </c>
      <c r="AU157" s="195" t="s">
        <v>83</v>
      </c>
      <c r="AV157" s="12" t="s">
        <v>83</v>
      </c>
      <c r="AW157" s="12" t="s">
        <v>30</v>
      </c>
      <c r="AX157" s="12" t="s">
        <v>81</v>
      </c>
      <c r="AY157" s="195" t="s">
        <v>149</v>
      </c>
    </row>
    <row r="158" s="1" customFormat="1" ht="36" customHeight="1">
      <c r="B158" s="177"/>
      <c r="C158" s="178" t="s">
        <v>222</v>
      </c>
      <c r="D158" s="178" t="s">
        <v>151</v>
      </c>
      <c r="E158" s="179" t="s">
        <v>1261</v>
      </c>
      <c r="F158" s="180" t="s">
        <v>1262</v>
      </c>
      <c r="G158" s="181" t="s">
        <v>174</v>
      </c>
      <c r="H158" s="182">
        <v>61.549999999999997</v>
      </c>
      <c r="I158" s="183"/>
      <c r="J158" s="184">
        <f>ROUND(I158*H158,2)</f>
        <v>0</v>
      </c>
      <c r="K158" s="180" t="s">
        <v>531</v>
      </c>
      <c r="L158" s="37"/>
      <c r="M158" s="185" t="s">
        <v>1</v>
      </c>
      <c r="N158" s="186" t="s">
        <v>38</v>
      </c>
      <c r="O158" s="73"/>
      <c r="P158" s="187">
        <f>O158*H158</f>
        <v>0</v>
      </c>
      <c r="Q158" s="187">
        <v>0</v>
      </c>
      <c r="R158" s="187">
        <f>Q158*H158</f>
        <v>0</v>
      </c>
      <c r="S158" s="187">
        <v>0</v>
      </c>
      <c r="T158" s="188">
        <f>S158*H158</f>
        <v>0</v>
      </c>
      <c r="AR158" s="189" t="s">
        <v>156</v>
      </c>
      <c r="AT158" s="189" t="s">
        <v>151</v>
      </c>
      <c r="AU158" s="189" t="s">
        <v>83</v>
      </c>
      <c r="AY158" s="18" t="s">
        <v>149</v>
      </c>
      <c r="BE158" s="190">
        <f>IF(N158="základní",J158,0)</f>
        <v>0</v>
      </c>
      <c r="BF158" s="190">
        <f>IF(N158="snížená",J158,0)</f>
        <v>0</v>
      </c>
      <c r="BG158" s="190">
        <f>IF(N158="zákl. přenesená",J158,0)</f>
        <v>0</v>
      </c>
      <c r="BH158" s="190">
        <f>IF(N158="sníž. přenesená",J158,0)</f>
        <v>0</v>
      </c>
      <c r="BI158" s="190">
        <f>IF(N158="nulová",J158,0)</f>
        <v>0</v>
      </c>
      <c r="BJ158" s="18" t="s">
        <v>81</v>
      </c>
      <c r="BK158" s="190">
        <f>ROUND(I158*H158,2)</f>
        <v>0</v>
      </c>
      <c r="BL158" s="18" t="s">
        <v>156</v>
      </c>
      <c r="BM158" s="189" t="s">
        <v>1677</v>
      </c>
    </row>
    <row r="159" s="12" customFormat="1">
      <c r="B159" s="194"/>
      <c r="D159" s="191" t="s">
        <v>160</v>
      </c>
      <c r="E159" s="195" t="s">
        <v>1</v>
      </c>
      <c r="F159" s="196" t="s">
        <v>1678</v>
      </c>
      <c r="H159" s="197">
        <v>61.549999999999997</v>
      </c>
      <c r="I159" s="198"/>
      <c r="L159" s="194"/>
      <c r="M159" s="199"/>
      <c r="N159" s="200"/>
      <c r="O159" s="200"/>
      <c r="P159" s="200"/>
      <c r="Q159" s="200"/>
      <c r="R159" s="200"/>
      <c r="S159" s="200"/>
      <c r="T159" s="201"/>
      <c r="AT159" s="195" t="s">
        <v>160</v>
      </c>
      <c r="AU159" s="195" t="s">
        <v>83</v>
      </c>
      <c r="AV159" s="12" t="s">
        <v>83</v>
      </c>
      <c r="AW159" s="12" t="s">
        <v>30</v>
      </c>
      <c r="AX159" s="12" t="s">
        <v>81</v>
      </c>
      <c r="AY159" s="195" t="s">
        <v>149</v>
      </c>
    </row>
    <row r="160" s="1" customFormat="1" ht="48" customHeight="1">
      <c r="B160" s="177"/>
      <c r="C160" s="178" t="s">
        <v>229</v>
      </c>
      <c r="D160" s="178" t="s">
        <v>151</v>
      </c>
      <c r="E160" s="179" t="s">
        <v>609</v>
      </c>
      <c r="F160" s="180" t="s">
        <v>610</v>
      </c>
      <c r="G160" s="181" t="s">
        <v>174</v>
      </c>
      <c r="H160" s="182">
        <v>30.774999999999999</v>
      </c>
      <c r="I160" s="183"/>
      <c r="J160" s="184">
        <f>ROUND(I160*H160,2)</f>
        <v>0</v>
      </c>
      <c r="K160" s="180" t="s">
        <v>531</v>
      </c>
      <c r="L160" s="37"/>
      <c r="M160" s="185" t="s">
        <v>1</v>
      </c>
      <c r="N160" s="186" t="s">
        <v>38</v>
      </c>
      <c r="O160" s="73"/>
      <c r="P160" s="187">
        <f>O160*H160</f>
        <v>0</v>
      </c>
      <c r="Q160" s="187">
        <v>0</v>
      </c>
      <c r="R160" s="187">
        <f>Q160*H160</f>
        <v>0</v>
      </c>
      <c r="S160" s="187">
        <v>0</v>
      </c>
      <c r="T160" s="188">
        <f>S160*H160</f>
        <v>0</v>
      </c>
      <c r="AR160" s="189" t="s">
        <v>156</v>
      </c>
      <c r="AT160" s="189" t="s">
        <v>151</v>
      </c>
      <c r="AU160" s="189" t="s">
        <v>83</v>
      </c>
      <c r="AY160" s="18" t="s">
        <v>149</v>
      </c>
      <c r="BE160" s="190">
        <f>IF(N160="základní",J160,0)</f>
        <v>0</v>
      </c>
      <c r="BF160" s="190">
        <f>IF(N160="snížená",J160,0)</f>
        <v>0</v>
      </c>
      <c r="BG160" s="190">
        <f>IF(N160="zákl. přenesená",J160,0)</f>
        <v>0</v>
      </c>
      <c r="BH160" s="190">
        <f>IF(N160="sníž. přenesená",J160,0)</f>
        <v>0</v>
      </c>
      <c r="BI160" s="190">
        <f>IF(N160="nulová",J160,0)</f>
        <v>0</v>
      </c>
      <c r="BJ160" s="18" t="s">
        <v>81</v>
      </c>
      <c r="BK160" s="190">
        <f>ROUND(I160*H160,2)</f>
        <v>0</v>
      </c>
      <c r="BL160" s="18" t="s">
        <v>156</v>
      </c>
      <c r="BM160" s="189" t="s">
        <v>1679</v>
      </c>
    </row>
    <row r="161" s="12" customFormat="1">
      <c r="B161" s="194"/>
      <c r="D161" s="191" t="s">
        <v>160</v>
      </c>
      <c r="E161" s="195" t="s">
        <v>1</v>
      </c>
      <c r="F161" s="196" t="s">
        <v>1680</v>
      </c>
      <c r="H161" s="197">
        <v>30.774999999999999</v>
      </c>
      <c r="I161" s="198"/>
      <c r="L161" s="194"/>
      <c r="M161" s="199"/>
      <c r="N161" s="200"/>
      <c r="O161" s="200"/>
      <c r="P161" s="200"/>
      <c r="Q161" s="200"/>
      <c r="R161" s="200"/>
      <c r="S161" s="200"/>
      <c r="T161" s="201"/>
      <c r="AT161" s="195" t="s">
        <v>160</v>
      </c>
      <c r="AU161" s="195" t="s">
        <v>83</v>
      </c>
      <c r="AV161" s="12" t="s">
        <v>83</v>
      </c>
      <c r="AW161" s="12" t="s">
        <v>30</v>
      </c>
      <c r="AX161" s="12" t="s">
        <v>81</v>
      </c>
      <c r="AY161" s="195" t="s">
        <v>149</v>
      </c>
    </row>
    <row r="162" s="1" customFormat="1" ht="36" customHeight="1">
      <c r="B162" s="177"/>
      <c r="C162" s="178" t="s">
        <v>234</v>
      </c>
      <c r="D162" s="178" t="s">
        <v>151</v>
      </c>
      <c r="E162" s="179" t="s">
        <v>938</v>
      </c>
      <c r="F162" s="180" t="s">
        <v>939</v>
      </c>
      <c r="G162" s="181" t="s">
        <v>154</v>
      </c>
      <c r="H162" s="182">
        <v>223.75</v>
      </c>
      <c r="I162" s="183"/>
      <c r="J162" s="184">
        <f>ROUND(I162*H162,2)</f>
        <v>0</v>
      </c>
      <c r="K162" s="180" t="s">
        <v>531</v>
      </c>
      <c r="L162" s="37"/>
      <c r="M162" s="185" t="s">
        <v>1</v>
      </c>
      <c r="N162" s="186" t="s">
        <v>38</v>
      </c>
      <c r="O162" s="73"/>
      <c r="P162" s="187">
        <f>O162*H162</f>
        <v>0</v>
      </c>
      <c r="Q162" s="187">
        <v>0.00084000000000000003</v>
      </c>
      <c r="R162" s="187">
        <f>Q162*H162</f>
        <v>0.18795000000000001</v>
      </c>
      <c r="S162" s="187">
        <v>0</v>
      </c>
      <c r="T162" s="188">
        <f>S162*H162</f>
        <v>0</v>
      </c>
      <c r="AR162" s="189" t="s">
        <v>156</v>
      </c>
      <c r="AT162" s="189" t="s">
        <v>151</v>
      </c>
      <c r="AU162" s="189" t="s">
        <v>83</v>
      </c>
      <c r="AY162" s="18" t="s">
        <v>149</v>
      </c>
      <c r="BE162" s="190">
        <f>IF(N162="základní",J162,0)</f>
        <v>0</v>
      </c>
      <c r="BF162" s="190">
        <f>IF(N162="snížená",J162,0)</f>
        <v>0</v>
      </c>
      <c r="BG162" s="190">
        <f>IF(N162="zákl. přenesená",J162,0)</f>
        <v>0</v>
      </c>
      <c r="BH162" s="190">
        <f>IF(N162="sníž. přenesená",J162,0)</f>
        <v>0</v>
      </c>
      <c r="BI162" s="190">
        <f>IF(N162="nulová",J162,0)</f>
        <v>0</v>
      </c>
      <c r="BJ162" s="18" t="s">
        <v>81</v>
      </c>
      <c r="BK162" s="190">
        <f>ROUND(I162*H162,2)</f>
        <v>0</v>
      </c>
      <c r="BL162" s="18" t="s">
        <v>156</v>
      </c>
      <c r="BM162" s="189" t="s">
        <v>1681</v>
      </c>
    </row>
    <row r="163" s="14" customFormat="1">
      <c r="B163" s="224"/>
      <c r="D163" s="191" t="s">
        <v>160</v>
      </c>
      <c r="E163" s="225" t="s">
        <v>1</v>
      </c>
      <c r="F163" s="226" t="s">
        <v>1670</v>
      </c>
      <c r="H163" s="225" t="s">
        <v>1</v>
      </c>
      <c r="I163" s="227"/>
      <c r="L163" s="224"/>
      <c r="M163" s="228"/>
      <c r="N163" s="229"/>
      <c r="O163" s="229"/>
      <c r="P163" s="229"/>
      <c r="Q163" s="229"/>
      <c r="R163" s="229"/>
      <c r="S163" s="229"/>
      <c r="T163" s="230"/>
      <c r="AT163" s="225" t="s">
        <v>160</v>
      </c>
      <c r="AU163" s="225" t="s">
        <v>83</v>
      </c>
      <c r="AV163" s="14" t="s">
        <v>81</v>
      </c>
      <c r="AW163" s="14" t="s">
        <v>30</v>
      </c>
      <c r="AX163" s="14" t="s">
        <v>73</v>
      </c>
      <c r="AY163" s="225" t="s">
        <v>149</v>
      </c>
    </row>
    <row r="164" s="12" customFormat="1">
      <c r="B164" s="194"/>
      <c r="D164" s="191" t="s">
        <v>160</v>
      </c>
      <c r="E164" s="195" t="s">
        <v>1</v>
      </c>
      <c r="F164" s="196" t="s">
        <v>1682</v>
      </c>
      <c r="H164" s="197">
        <v>42.591999999999999</v>
      </c>
      <c r="I164" s="198"/>
      <c r="L164" s="194"/>
      <c r="M164" s="199"/>
      <c r="N164" s="200"/>
      <c r="O164" s="200"/>
      <c r="P164" s="200"/>
      <c r="Q164" s="200"/>
      <c r="R164" s="200"/>
      <c r="S164" s="200"/>
      <c r="T164" s="201"/>
      <c r="AT164" s="195" t="s">
        <v>160</v>
      </c>
      <c r="AU164" s="195" t="s">
        <v>83</v>
      </c>
      <c r="AV164" s="12" t="s">
        <v>83</v>
      </c>
      <c r="AW164" s="12" t="s">
        <v>30</v>
      </c>
      <c r="AX164" s="12" t="s">
        <v>73</v>
      </c>
      <c r="AY164" s="195" t="s">
        <v>149</v>
      </c>
    </row>
    <row r="165" s="12" customFormat="1">
      <c r="B165" s="194"/>
      <c r="D165" s="191" t="s">
        <v>160</v>
      </c>
      <c r="E165" s="195" t="s">
        <v>1</v>
      </c>
      <c r="F165" s="196" t="s">
        <v>1683</v>
      </c>
      <c r="H165" s="197">
        <v>37.948</v>
      </c>
      <c r="I165" s="198"/>
      <c r="L165" s="194"/>
      <c r="M165" s="199"/>
      <c r="N165" s="200"/>
      <c r="O165" s="200"/>
      <c r="P165" s="200"/>
      <c r="Q165" s="200"/>
      <c r="R165" s="200"/>
      <c r="S165" s="200"/>
      <c r="T165" s="201"/>
      <c r="AT165" s="195" t="s">
        <v>160</v>
      </c>
      <c r="AU165" s="195" t="s">
        <v>83</v>
      </c>
      <c r="AV165" s="12" t="s">
        <v>83</v>
      </c>
      <c r="AW165" s="12" t="s">
        <v>30</v>
      </c>
      <c r="AX165" s="12" t="s">
        <v>73</v>
      </c>
      <c r="AY165" s="195" t="s">
        <v>149</v>
      </c>
    </row>
    <row r="166" s="12" customFormat="1">
      <c r="B166" s="194"/>
      <c r="D166" s="191" t="s">
        <v>160</v>
      </c>
      <c r="E166" s="195" t="s">
        <v>1</v>
      </c>
      <c r="F166" s="196" t="s">
        <v>1684</v>
      </c>
      <c r="H166" s="197">
        <v>10.488</v>
      </c>
      <c r="I166" s="198"/>
      <c r="L166" s="194"/>
      <c r="M166" s="199"/>
      <c r="N166" s="200"/>
      <c r="O166" s="200"/>
      <c r="P166" s="200"/>
      <c r="Q166" s="200"/>
      <c r="R166" s="200"/>
      <c r="S166" s="200"/>
      <c r="T166" s="201"/>
      <c r="AT166" s="195" t="s">
        <v>160</v>
      </c>
      <c r="AU166" s="195" t="s">
        <v>83</v>
      </c>
      <c r="AV166" s="12" t="s">
        <v>83</v>
      </c>
      <c r="AW166" s="12" t="s">
        <v>30</v>
      </c>
      <c r="AX166" s="12" t="s">
        <v>73</v>
      </c>
      <c r="AY166" s="195" t="s">
        <v>149</v>
      </c>
    </row>
    <row r="167" s="12" customFormat="1">
      <c r="B167" s="194"/>
      <c r="D167" s="191" t="s">
        <v>160</v>
      </c>
      <c r="E167" s="195" t="s">
        <v>1</v>
      </c>
      <c r="F167" s="196" t="s">
        <v>1685</v>
      </c>
      <c r="H167" s="197">
        <v>26.161999999999999</v>
      </c>
      <c r="I167" s="198"/>
      <c r="L167" s="194"/>
      <c r="M167" s="199"/>
      <c r="N167" s="200"/>
      <c r="O167" s="200"/>
      <c r="P167" s="200"/>
      <c r="Q167" s="200"/>
      <c r="R167" s="200"/>
      <c r="S167" s="200"/>
      <c r="T167" s="201"/>
      <c r="AT167" s="195" t="s">
        <v>160</v>
      </c>
      <c r="AU167" s="195" t="s">
        <v>83</v>
      </c>
      <c r="AV167" s="12" t="s">
        <v>83</v>
      </c>
      <c r="AW167" s="12" t="s">
        <v>30</v>
      </c>
      <c r="AX167" s="12" t="s">
        <v>73</v>
      </c>
      <c r="AY167" s="195" t="s">
        <v>149</v>
      </c>
    </row>
    <row r="168" s="12" customFormat="1">
      <c r="B168" s="194"/>
      <c r="D168" s="191" t="s">
        <v>160</v>
      </c>
      <c r="E168" s="195" t="s">
        <v>1</v>
      </c>
      <c r="F168" s="196" t="s">
        <v>1686</v>
      </c>
      <c r="H168" s="197">
        <v>106.56</v>
      </c>
      <c r="I168" s="198"/>
      <c r="L168" s="194"/>
      <c r="M168" s="199"/>
      <c r="N168" s="200"/>
      <c r="O168" s="200"/>
      <c r="P168" s="200"/>
      <c r="Q168" s="200"/>
      <c r="R168" s="200"/>
      <c r="S168" s="200"/>
      <c r="T168" s="201"/>
      <c r="AT168" s="195" t="s">
        <v>160</v>
      </c>
      <c r="AU168" s="195" t="s">
        <v>83</v>
      </c>
      <c r="AV168" s="12" t="s">
        <v>83</v>
      </c>
      <c r="AW168" s="12" t="s">
        <v>30</v>
      </c>
      <c r="AX168" s="12" t="s">
        <v>73</v>
      </c>
      <c r="AY168" s="195" t="s">
        <v>149</v>
      </c>
    </row>
    <row r="169" s="13" customFormat="1">
      <c r="B169" s="202"/>
      <c r="D169" s="191" t="s">
        <v>160</v>
      </c>
      <c r="E169" s="203" t="s">
        <v>1</v>
      </c>
      <c r="F169" s="204" t="s">
        <v>187</v>
      </c>
      <c r="H169" s="205">
        <v>223.75</v>
      </c>
      <c r="I169" s="206"/>
      <c r="L169" s="202"/>
      <c r="M169" s="207"/>
      <c r="N169" s="208"/>
      <c r="O169" s="208"/>
      <c r="P169" s="208"/>
      <c r="Q169" s="208"/>
      <c r="R169" s="208"/>
      <c r="S169" s="208"/>
      <c r="T169" s="209"/>
      <c r="AT169" s="203" t="s">
        <v>160</v>
      </c>
      <c r="AU169" s="203" t="s">
        <v>83</v>
      </c>
      <c r="AV169" s="13" t="s">
        <v>156</v>
      </c>
      <c r="AW169" s="13" t="s">
        <v>30</v>
      </c>
      <c r="AX169" s="13" t="s">
        <v>81</v>
      </c>
      <c r="AY169" s="203" t="s">
        <v>149</v>
      </c>
    </row>
    <row r="170" s="1" customFormat="1" ht="36" customHeight="1">
      <c r="B170" s="177"/>
      <c r="C170" s="178" t="s">
        <v>8</v>
      </c>
      <c r="D170" s="178" t="s">
        <v>151</v>
      </c>
      <c r="E170" s="179" t="s">
        <v>952</v>
      </c>
      <c r="F170" s="180" t="s">
        <v>953</v>
      </c>
      <c r="G170" s="181" t="s">
        <v>154</v>
      </c>
      <c r="H170" s="182">
        <v>223.75</v>
      </c>
      <c r="I170" s="183"/>
      <c r="J170" s="184">
        <f>ROUND(I170*H170,2)</f>
        <v>0</v>
      </c>
      <c r="K170" s="180" t="s">
        <v>531</v>
      </c>
      <c r="L170" s="37"/>
      <c r="M170" s="185" t="s">
        <v>1</v>
      </c>
      <c r="N170" s="186" t="s">
        <v>38</v>
      </c>
      <c r="O170" s="73"/>
      <c r="P170" s="187">
        <f>O170*H170</f>
        <v>0</v>
      </c>
      <c r="Q170" s="187">
        <v>0</v>
      </c>
      <c r="R170" s="187">
        <f>Q170*H170</f>
        <v>0</v>
      </c>
      <c r="S170" s="187">
        <v>0</v>
      </c>
      <c r="T170" s="188">
        <f>S170*H170</f>
        <v>0</v>
      </c>
      <c r="AR170" s="189" t="s">
        <v>156</v>
      </c>
      <c r="AT170" s="189" t="s">
        <v>151</v>
      </c>
      <c r="AU170" s="189" t="s">
        <v>83</v>
      </c>
      <c r="AY170" s="18" t="s">
        <v>149</v>
      </c>
      <c r="BE170" s="190">
        <f>IF(N170="základní",J170,0)</f>
        <v>0</v>
      </c>
      <c r="BF170" s="190">
        <f>IF(N170="snížená",J170,0)</f>
        <v>0</v>
      </c>
      <c r="BG170" s="190">
        <f>IF(N170="zákl. přenesená",J170,0)</f>
        <v>0</v>
      </c>
      <c r="BH170" s="190">
        <f>IF(N170="sníž. přenesená",J170,0)</f>
        <v>0</v>
      </c>
      <c r="BI170" s="190">
        <f>IF(N170="nulová",J170,0)</f>
        <v>0</v>
      </c>
      <c r="BJ170" s="18" t="s">
        <v>81</v>
      </c>
      <c r="BK170" s="190">
        <f>ROUND(I170*H170,2)</f>
        <v>0</v>
      </c>
      <c r="BL170" s="18" t="s">
        <v>156</v>
      </c>
      <c r="BM170" s="189" t="s">
        <v>1687</v>
      </c>
    </row>
    <row r="171" s="12" customFormat="1">
      <c r="B171" s="194"/>
      <c r="D171" s="191" t="s">
        <v>160</v>
      </c>
      <c r="E171" s="195" t="s">
        <v>1</v>
      </c>
      <c r="F171" s="196" t="s">
        <v>1688</v>
      </c>
      <c r="H171" s="197">
        <v>223.75</v>
      </c>
      <c r="I171" s="198"/>
      <c r="L171" s="194"/>
      <c r="M171" s="199"/>
      <c r="N171" s="200"/>
      <c r="O171" s="200"/>
      <c r="P171" s="200"/>
      <c r="Q171" s="200"/>
      <c r="R171" s="200"/>
      <c r="S171" s="200"/>
      <c r="T171" s="201"/>
      <c r="AT171" s="195" t="s">
        <v>160</v>
      </c>
      <c r="AU171" s="195" t="s">
        <v>83</v>
      </c>
      <c r="AV171" s="12" t="s">
        <v>83</v>
      </c>
      <c r="AW171" s="12" t="s">
        <v>30</v>
      </c>
      <c r="AX171" s="12" t="s">
        <v>81</v>
      </c>
      <c r="AY171" s="195" t="s">
        <v>149</v>
      </c>
    </row>
    <row r="172" s="1" customFormat="1" ht="48" customHeight="1">
      <c r="B172" s="177"/>
      <c r="C172" s="178" t="s">
        <v>245</v>
      </c>
      <c r="D172" s="178" t="s">
        <v>151</v>
      </c>
      <c r="E172" s="179" t="s">
        <v>1398</v>
      </c>
      <c r="F172" s="180" t="s">
        <v>1399</v>
      </c>
      <c r="G172" s="181" t="s">
        <v>174</v>
      </c>
      <c r="H172" s="182">
        <v>248.59999999999999</v>
      </c>
      <c r="I172" s="183"/>
      <c r="J172" s="184">
        <f>ROUND(I172*H172,2)</f>
        <v>0</v>
      </c>
      <c r="K172" s="180" t="s">
        <v>531</v>
      </c>
      <c r="L172" s="37"/>
      <c r="M172" s="185" t="s">
        <v>1</v>
      </c>
      <c r="N172" s="186" t="s">
        <v>38</v>
      </c>
      <c r="O172" s="73"/>
      <c r="P172" s="187">
        <f>O172*H172</f>
        <v>0</v>
      </c>
      <c r="Q172" s="187">
        <v>0</v>
      </c>
      <c r="R172" s="187">
        <f>Q172*H172</f>
        <v>0</v>
      </c>
      <c r="S172" s="187">
        <v>0</v>
      </c>
      <c r="T172" s="188">
        <f>S172*H172</f>
        <v>0</v>
      </c>
      <c r="AR172" s="189" t="s">
        <v>156</v>
      </c>
      <c r="AT172" s="189" t="s">
        <v>151</v>
      </c>
      <c r="AU172" s="189" t="s">
        <v>83</v>
      </c>
      <c r="AY172" s="18" t="s">
        <v>149</v>
      </c>
      <c r="BE172" s="190">
        <f>IF(N172="základní",J172,0)</f>
        <v>0</v>
      </c>
      <c r="BF172" s="190">
        <f>IF(N172="snížená",J172,0)</f>
        <v>0</v>
      </c>
      <c r="BG172" s="190">
        <f>IF(N172="zákl. přenesená",J172,0)</f>
        <v>0</v>
      </c>
      <c r="BH172" s="190">
        <f>IF(N172="sníž. přenesená",J172,0)</f>
        <v>0</v>
      </c>
      <c r="BI172" s="190">
        <f>IF(N172="nulová",J172,0)</f>
        <v>0</v>
      </c>
      <c r="BJ172" s="18" t="s">
        <v>81</v>
      </c>
      <c r="BK172" s="190">
        <f>ROUND(I172*H172,2)</f>
        <v>0</v>
      </c>
      <c r="BL172" s="18" t="s">
        <v>156</v>
      </c>
      <c r="BM172" s="189" t="s">
        <v>1689</v>
      </c>
    </row>
    <row r="173" s="12" customFormat="1">
      <c r="B173" s="194"/>
      <c r="D173" s="191" t="s">
        <v>160</v>
      </c>
      <c r="E173" s="195" t="s">
        <v>1</v>
      </c>
      <c r="F173" s="196" t="s">
        <v>1401</v>
      </c>
      <c r="H173" s="197">
        <v>248.59999999999999</v>
      </c>
      <c r="I173" s="198"/>
      <c r="L173" s="194"/>
      <c r="M173" s="199"/>
      <c r="N173" s="200"/>
      <c r="O173" s="200"/>
      <c r="P173" s="200"/>
      <c r="Q173" s="200"/>
      <c r="R173" s="200"/>
      <c r="S173" s="200"/>
      <c r="T173" s="201"/>
      <c r="AT173" s="195" t="s">
        <v>160</v>
      </c>
      <c r="AU173" s="195" t="s">
        <v>83</v>
      </c>
      <c r="AV173" s="12" t="s">
        <v>83</v>
      </c>
      <c r="AW173" s="12" t="s">
        <v>30</v>
      </c>
      <c r="AX173" s="12" t="s">
        <v>81</v>
      </c>
      <c r="AY173" s="195" t="s">
        <v>149</v>
      </c>
    </row>
    <row r="174" s="1" customFormat="1" ht="60" customHeight="1">
      <c r="B174" s="177"/>
      <c r="C174" s="178" t="s">
        <v>250</v>
      </c>
      <c r="D174" s="178" t="s">
        <v>151</v>
      </c>
      <c r="E174" s="179" t="s">
        <v>205</v>
      </c>
      <c r="F174" s="180" t="s">
        <v>206</v>
      </c>
      <c r="G174" s="181" t="s">
        <v>174</v>
      </c>
      <c r="H174" s="182">
        <v>48.700000000000003</v>
      </c>
      <c r="I174" s="183"/>
      <c r="J174" s="184">
        <f>ROUND(I174*H174,2)</f>
        <v>0</v>
      </c>
      <c r="K174" s="180" t="s">
        <v>531</v>
      </c>
      <c r="L174" s="37"/>
      <c r="M174" s="185" t="s">
        <v>1</v>
      </c>
      <c r="N174" s="186" t="s">
        <v>38</v>
      </c>
      <c r="O174" s="73"/>
      <c r="P174" s="187">
        <f>O174*H174</f>
        <v>0</v>
      </c>
      <c r="Q174" s="187">
        <v>0</v>
      </c>
      <c r="R174" s="187">
        <f>Q174*H174</f>
        <v>0</v>
      </c>
      <c r="S174" s="187">
        <v>0</v>
      </c>
      <c r="T174" s="188">
        <f>S174*H174</f>
        <v>0</v>
      </c>
      <c r="AR174" s="189" t="s">
        <v>156</v>
      </c>
      <c r="AT174" s="189" t="s">
        <v>151</v>
      </c>
      <c r="AU174" s="189" t="s">
        <v>83</v>
      </c>
      <c r="AY174" s="18" t="s">
        <v>149</v>
      </c>
      <c r="BE174" s="190">
        <f>IF(N174="základní",J174,0)</f>
        <v>0</v>
      </c>
      <c r="BF174" s="190">
        <f>IF(N174="snížená",J174,0)</f>
        <v>0</v>
      </c>
      <c r="BG174" s="190">
        <f>IF(N174="zákl. přenesená",J174,0)</f>
        <v>0</v>
      </c>
      <c r="BH174" s="190">
        <f>IF(N174="sníž. přenesená",J174,0)</f>
        <v>0</v>
      </c>
      <c r="BI174" s="190">
        <f>IF(N174="nulová",J174,0)</f>
        <v>0</v>
      </c>
      <c r="BJ174" s="18" t="s">
        <v>81</v>
      </c>
      <c r="BK174" s="190">
        <f>ROUND(I174*H174,2)</f>
        <v>0</v>
      </c>
      <c r="BL174" s="18" t="s">
        <v>156</v>
      </c>
      <c r="BM174" s="189" t="s">
        <v>1690</v>
      </c>
    </row>
    <row r="175" s="12" customFormat="1">
      <c r="B175" s="194"/>
      <c r="D175" s="191" t="s">
        <v>160</v>
      </c>
      <c r="E175" s="195" t="s">
        <v>1</v>
      </c>
      <c r="F175" s="196" t="s">
        <v>1691</v>
      </c>
      <c r="H175" s="197">
        <v>48.700000000000003</v>
      </c>
      <c r="I175" s="198"/>
      <c r="L175" s="194"/>
      <c r="M175" s="199"/>
      <c r="N175" s="200"/>
      <c r="O175" s="200"/>
      <c r="P175" s="200"/>
      <c r="Q175" s="200"/>
      <c r="R175" s="200"/>
      <c r="S175" s="200"/>
      <c r="T175" s="201"/>
      <c r="AT175" s="195" t="s">
        <v>160</v>
      </c>
      <c r="AU175" s="195" t="s">
        <v>83</v>
      </c>
      <c r="AV175" s="12" t="s">
        <v>83</v>
      </c>
      <c r="AW175" s="12" t="s">
        <v>30</v>
      </c>
      <c r="AX175" s="12" t="s">
        <v>81</v>
      </c>
      <c r="AY175" s="195" t="s">
        <v>149</v>
      </c>
    </row>
    <row r="176" s="1" customFormat="1" ht="60" customHeight="1">
      <c r="B176" s="177"/>
      <c r="C176" s="178" t="s">
        <v>256</v>
      </c>
      <c r="D176" s="178" t="s">
        <v>151</v>
      </c>
      <c r="E176" s="179" t="s">
        <v>212</v>
      </c>
      <c r="F176" s="180" t="s">
        <v>213</v>
      </c>
      <c r="G176" s="181" t="s">
        <v>174</v>
      </c>
      <c r="H176" s="182">
        <v>1461</v>
      </c>
      <c r="I176" s="183"/>
      <c r="J176" s="184">
        <f>ROUND(I176*H176,2)</f>
        <v>0</v>
      </c>
      <c r="K176" s="180" t="s">
        <v>531</v>
      </c>
      <c r="L176" s="37"/>
      <c r="M176" s="185" t="s">
        <v>1</v>
      </c>
      <c r="N176" s="186" t="s">
        <v>38</v>
      </c>
      <c r="O176" s="73"/>
      <c r="P176" s="187">
        <f>O176*H176</f>
        <v>0</v>
      </c>
      <c r="Q176" s="187">
        <v>0</v>
      </c>
      <c r="R176" s="187">
        <f>Q176*H176</f>
        <v>0</v>
      </c>
      <c r="S176" s="187">
        <v>0</v>
      </c>
      <c r="T176" s="188">
        <f>S176*H176</f>
        <v>0</v>
      </c>
      <c r="AR176" s="189" t="s">
        <v>156</v>
      </c>
      <c r="AT176" s="189" t="s">
        <v>151</v>
      </c>
      <c r="AU176" s="189" t="s">
        <v>83</v>
      </c>
      <c r="AY176" s="18" t="s">
        <v>149</v>
      </c>
      <c r="BE176" s="190">
        <f>IF(N176="základní",J176,0)</f>
        <v>0</v>
      </c>
      <c r="BF176" s="190">
        <f>IF(N176="snížená",J176,0)</f>
        <v>0</v>
      </c>
      <c r="BG176" s="190">
        <f>IF(N176="zákl. přenesená",J176,0)</f>
        <v>0</v>
      </c>
      <c r="BH176" s="190">
        <f>IF(N176="sníž. přenesená",J176,0)</f>
        <v>0</v>
      </c>
      <c r="BI176" s="190">
        <f>IF(N176="nulová",J176,0)</f>
        <v>0</v>
      </c>
      <c r="BJ176" s="18" t="s">
        <v>81</v>
      </c>
      <c r="BK176" s="190">
        <f>ROUND(I176*H176,2)</f>
        <v>0</v>
      </c>
      <c r="BL176" s="18" t="s">
        <v>156</v>
      </c>
      <c r="BM176" s="189" t="s">
        <v>1692</v>
      </c>
    </row>
    <row r="177" s="12" customFormat="1">
      <c r="B177" s="194"/>
      <c r="D177" s="191" t="s">
        <v>160</v>
      </c>
      <c r="E177" s="195" t="s">
        <v>1</v>
      </c>
      <c r="F177" s="196" t="s">
        <v>1693</v>
      </c>
      <c r="H177" s="197">
        <v>1461</v>
      </c>
      <c r="I177" s="198"/>
      <c r="L177" s="194"/>
      <c r="M177" s="199"/>
      <c r="N177" s="200"/>
      <c r="O177" s="200"/>
      <c r="P177" s="200"/>
      <c r="Q177" s="200"/>
      <c r="R177" s="200"/>
      <c r="S177" s="200"/>
      <c r="T177" s="201"/>
      <c r="AT177" s="195" t="s">
        <v>160</v>
      </c>
      <c r="AU177" s="195" t="s">
        <v>83</v>
      </c>
      <c r="AV177" s="12" t="s">
        <v>83</v>
      </c>
      <c r="AW177" s="12" t="s">
        <v>30</v>
      </c>
      <c r="AX177" s="12" t="s">
        <v>81</v>
      </c>
      <c r="AY177" s="195" t="s">
        <v>149</v>
      </c>
    </row>
    <row r="178" s="1" customFormat="1" ht="16.5" customHeight="1">
      <c r="B178" s="177"/>
      <c r="C178" s="178" t="s">
        <v>261</v>
      </c>
      <c r="D178" s="178" t="s">
        <v>151</v>
      </c>
      <c r="E178" s="179" t="s">
        <v>230</v>
      </c>
      <c r="F178" s="180" t="s">
        <v>231</v>
      </c>
      <c r="G178" s="181" t="s">
        <v>174</v>
      </c>
      <c r="H178" s="182">
        <v>48.700000000000003</v>
      </c>
      <c r="I178" s="183"/>
      <c r="J178" s="184">
        <f>ROUND(I178*H178,2)</f>
        <v>0</v>
      </c>
      <c r="K178" s="180" t="s">
        <v>531</v>
      </c>
      <c r="L178" s="37"/>
      <c r="M178" s="185" t="s">
        <v>1</v>
      </c>
      <c r="N178" s="186" t="s">
        <v>38</v>
      </c>
      <c r="O178" s="73"/>
      <c r="P178" s="187">
        <f>O178*H178</f>
        <v>0</v>
      </c>
      <c r="Q178" s="187">
        <v>0</v>
      </c>
      <c r="R178" s="187">
        <f>Q178*H178</f>
        <v>0</v>
      </c>
      <c r="S178" s="187">
        <v>0</v>
      </c>
      <c r="T178" s="188">
        <f>S178*H178</f>
        <v>0</v>
      </c>
      <c r="AR178" s="189" t="s">
        <v>156</v>
      </c>
      <c r="AT178" s="189" t="s">
        <v>151</v>
      </c>
      <c r="AU178" s="189" t="s">
        <v>83</v>
      </c>
      <c r="AY178" s="18" t="s">
        <v>149</v>
      </c>
      <c r="BE178" s="190">
        <f>IF(N178="základní",J178,0)</f>
        <v>0</v>
      </c>
      <c r="BF178" s="190">
        <f>IF(N178="snížená",J178,0)</f>
        <v>0</v>
      </c>
      <c r="BG178" s="190">
        <f>IF(N178="zákl. přenesená",J178,0)</f>
        <v>0</v>
      </c>
      <c r="BH178" s="190">
        <f>IF(N178="sníž. přenesená",J178,0)</f>
        <v>0</v>
      </c>
      <c r="BI178" s="190">
        <f>IF(N178="nulová",J178,0)</f>
        <v>0</v>
      </c>
      <c r="BJ178" s="18" t="s">
        <v>81</v>
      </c>
      <c r="BK178" s="190">
        <f>ROUND(I178*H178,2)</f>
        <v>0</v>
      </c>
      <c r="BL178" s="18" t="s">
        <v>156</v>
      </c>
      <c r="BM178" s="189" t="s">
        <v>1694</v>
      </c>
    </row>
    <row r="179" s="12" customFormat="1">
      <c r="B179" s="194"/>
      <c r="D179" s="191" t="s">
        <v>160</v>
      </c>
      <c r="E179" s="195" t="s">
        <v>1</v>
      </c>
      <c r="F179" s="196" t="s">
        <v>1695</v>
      </c>
      <c r="H179" s="197">
        <v>48.700000000000003</v>
      </c>
      <c r="I179" s="198"/>
      <c r="L179" s="194"/>
      <c r="M179" s="199"/>
      <c r="N179" s="200"/>
      <c r="O179" s="200"/>
      <c r="P179" s="200"/>
      <c r="Q179" s="200"/>
      <c r="R179" s="200"/>
      <c r="S179" s="200"/>
      <c r="T179" s="201"/>
      <c r="AT179" s="195" t="s">
        <v>160</v>
      </c>
      <c r="AU179" s="195" t="s">
        <v>83</v>
      </c>
      <c r="AV179" s="12" t="s">
        <v>83</v>
      </c>
      <c r="AW179" s="12" t="s">
        <v>30</v>
      </c>
      <c r="AX179" s="12" t="s">
        <v>81</v>
      </c>
      <c r="AY179" s="195" t="s">
        <v>149</v>
      </c>
    </row>
    <row r="180" s="1" customFormat="1" ht="36" customHeight="1">
      <c r="B180" s="177"/>
      <c r="C180" s="178" t="s">
        <v>268</v>
      </c>
      <c r="D180" s="178" t="s">
        <v>151</v>
      </c>
      <c r="E180" s="179" t="s">
        <v>235</v>
      </c>
      <c r="F180" s="180" t="s">
        <v>236</v>
      </c>
      <c r="G180" s="181" t="s">
        <v>226</v>
      </c>
      <c r="H180" s="182">
        <v>97.400000000000006</v>
      </c>
      <c r="I180" s="183"/>
      <c r="J180" s="184">
        <f>ROUND(I180*H180,2)</f>
        <v>0</v>
      </c>
      <c r="K180" s="180" t="s">
        <v>531</v>
      </c>
      <c r="L180" s="37"/>
      <c r="M180" s="185" t="s">
        <v>1</v>
      </c>
      <c r="N180" s="186" t="s">
        <v>38</v>
      </c>
      <c r="O180" s="73"/>
      <c r="P180" s="187">
        <f>O180*H180</f>
        <v>0</v>
      </c>
      <c r="Q180" s="187">
        <v>0</v>
      </c>
      <c r="R180" s="187">
        <f>Q180*H180</f>
        <v>0</v>
      </c>
      <c r="S180" s="187">
        <v>0</v>
      </c>
      <c r="T180" s="188">
        <f>S180*H180</f>
        <v>0</v>
      </c>
      <c r="AR180" s="189" t="s">
        <v>156</v>
      </c>
      <c r="AT180" s="189" t="s">
        <v>151</v>
      </c>
      <c r="AU180" s="189" t="s">
        <v>83</v>
      </c>
      <c r="AY180" s="18" t="s">
        <v>149</v>
      </c>
      <c r="BE180" s="190">
        <f>IF(N180="základní",J180,0)</f>
        <v>0</v>
      </c>
      <c r="BF180" s="190">
        <f>IF(N180="snížená",J180,0)</f>
        <v>0</v>
      </c>
      <c r="BG180" s="190">
        <f>IF(N180="zákl. přenesená",J180,0)</f>
        <v>0</v>
      </c>
      <c r="BH180" s="190">
        <f>IF(N180="sníž. přenesená",J180,0)</f>
        <v>0</v>
      </c>
      <c r="BI180" s="190">
        <f>IF(N180="nulová",J180,0)</f>
        <v>0</v>
      </c>
      <c r="BJ180" s="18" t="s">
        <v>81</v>
      </c>
      <c r="BK180" s="190">
        <f>ROUND(I180*H180,2)</f>
        <v>0</v>
      </c>
      <c r="BL180" s="18" t="s">
        <v>156</v>
      </c>
      <c r="BM180" s="189" t="s">
        <v>1696</v>
      </c>
    </row>
    <row r="181" s="12" customFormat="1">
      <c r="B181" s="194"/>
      <c r="D181" s="191" t="s">
        <v>160</v>
      </c>
      <c r="E181" s="195" t="s">
        <v>1</v>
      </c>
      <c r="F181" s="196" t="s">
        <v>1697</v>
      </c>
      <c r="H181" s="197">
        <v>97.400000000000006</v>
      </c>
      <c r="I181" s="198"/>
      <c r="L181" s="194"/>
      <c r="M181" s="199"/>
      <c r="N181" s="200"/>
      <c r="O181" s="200"/>
      <c r="P181" s="200"/>
      <c r="Q181" s="200"/>
      <c r="R181" s="200"/>
      <c r="S181" s="200"/>
      <c r="T181" s="201"/>
      <c r="AT181" s="195" t="s">
        <v>160</v>
      </c>
      <c r="AU181" s="195" t="s">
        <v>83</v>
      </c>
      <c r="AV181" s="12" t="s">
        <v>83</v>
      </c>
      <c r="AW181" s="12" t="s">
        <v>30</v>
      </c>
      <c r="AX181" s="12" t="s">
        <v>81</v>
      </c>
      <c r="AY181" s="195" t="s">
        <v>149</v>
      </c>
    </row>
    <row r="182" s="1" customFormat="1" ht="36" customHeight="1">
      <c r="B182" s="177"/>
      <c r="C182" s="178" t="s">
        <v>7</v>
      </c>
      <c r="D182" s="178" t="s">
        <v>151</v>
      </c>
      <c r="E182" s="179" t="s">
        <v>645</v>
      </c>
      <c r="F182" s="180" t="s">
        <v>646</v>
      </c>
      <c r="G182" s="181" t="s">
        <v>174</v>
      </c>
      <c r="H182" s="182">
        <v>74.400000000000006</v>
      </c>
      <c r="I182" s="183"/>
      <c r="J182" s="184">
        <f>ROUND(I182*H182,2)</f>
        <v>0</v>
      </c>
      <c r="K182" s="180" t="s">
        <v>531</v>
      </c>
      <c r="L182" s="37"/>
      <c r="M182" s="185" t="s">
        <v>1</v>
      </c>
      <c r="N182" s="186" t="s">
        <v>38</v>
      </c>
      <c r="O182" s="73"/>
      <c r="P182" s="187">
        <f>O182*H182</f>
        <v>0</v>
      </c>
      <c r="Q182" s="187">
        <v>0</v>
      </c>
      <c r="R182" s="187">
        <f>Q182*H182</f>
        <v>0</v>
      </c>
      <c r="S182" s="187">
        <v>0</v>
      </c>
      <c r="T182" s="188">
        <f>S182*H182</f>
        <v>0</v>
      </c>
      <c r="AR182" s="189" t="s">
        <v>156</v>
      </c>
      <c r="AT182" s="189" t="s">
        <v>151</v>
      </c>
      <c r="AU182" s="189" t="s">
        <v>83</v>
      </c>
      <c r="AY182" s="18" t="s">
        <v>149</v>
      </c>
      <c r="BE182" s="190">
        <f>IF(N182="základní",J182,0)</f>
        <v>0</v>
      </c>
      <c r="BF182" s="190">
        <f>IF(N182="snížená",J182,0)</f>
        <v>0</v>
      </c>
      <c r="BG182" s="190">
        <f>IF(N182="zákl. přenesená",J182,0)</f>
        <v>0</v>
      </c>
      <c r="BH182" s="190">
        <f>IF(N182="sníž. přenesená",J182,0)</f>
        <v>0</v>
      </c>
      <c r="BI182" s="190">
        <f>IF(N182="nulová",J182,0)</f>
        <v>0</v>
      </c>
      <c r="BJ182" s="18" t="s">
        <v>81</v>
      </c>
      <c r="BK182" s="190">
        <f>ROUND(I182*H182,2)</f>
        <v>0</v>
      </c>
      <c r="BL182" s="18" t="s">
        <v>156</v>
      </c>
      <c r="BM182" s="189" t="s">
        <v>1698</v>
      </c>
    </row>
    <row r="183" s="12" customFormat="1">
      <c r="B183" s="194"/>
      <c r="D183" s="191" t="s">
        <v>160</v>
      </c>
      <c r="E183" s="195" t="s">
        <v>1</v>
      </c>
      <c r="F183" s="196" t="s">
        <v>1699</v>
      </c>
      <c r="H183" s="197">
        <v>123.09999999999999</v>
      </c>
      <c r="I183" s="198"/>
      <c r="L183" s="194"/>
      <c r="M183" s="199"/>
      <c r="N183" s="200"/>
      <c r="O183" s="200"/>
      <c r="P183" s="200"/>
      <c r="Q183" s="200"/>
      <c r="R183" s="200"/>
      <c r="S183" s="200"/>
      <c r="T183" s="201"/>
      <c r="AT183" s="195" t="s">
        <v>160</v>
      </c>
      <c r="AU183" s="195" t="s">
        <v>83</v>
      </c>
      <c r="AV183" s="12" t="s">
        <v>83</v>
      </c>
      <c r="AW183" s="12" t="s">
        <v>30</v>
      </c>
      <c r="AX183" s="12" t="s">
        <v>73</v>
      </c>
      <c r="AY183" s="195" t="s">
        <v>149</v>
      </c>
    </row>
    <row r="184" s="12" customFormat="1">
      <c r="B184" s="194"/>
      <c r="D184" s="191" t="s">
        <v>160</v>
      </c>
      <c r="E184" s="195" t="s">
        <v>1</v>
      </c>
      <c r="F184" s="196" t="s">
        <v>1700</v>
      </c>
      <c r="H184" s="197">
        <v>-37.770000000000003</v>
      </c>
      <c r="I184" s="198"/>
      <c r="L184" s="194"/>
      <c r="M184" s="199"/>
      <c r="N184" s="200"/>
      <c r="O184" s="200"/>
      <c r="P184" s="200"/>
      <c r="Q184" s="200"/>
      <c r="R184" s="200"/>
      <c r="S184" s="200"/>
      <c r="T184" s="201"/>
      <c r="AT184" s="195" t="s">
        <v>160</v>
      </c>
      <c r="AU184" s="195" t="s">
        <v>83</v>
      </c>
      <c r="AV184" s="12" t="s">
        <v>83</v>
      </c>
      <c r="AW184" s="12" t="s">
        <v>30</v>
      </c>
      <c r="AX184" s="12" t="s">
        <v>73</v>
      </c>
      <c r="AY184" s="195" t="s">
        <v>149</v>
      </c>
    </row>
    <row r="185" s="12" customFormat="1">
      <c r="B185" s="194"/>
      <c r="D185" s="191" t="s">
        <v>160</v>
      </c>
      <c r="E185" s="195" t="s">
        <v>1</v>
      </c>
      <c r="F185" s="196" t="s">
        <v>1701</v>
      </c>
      <c r="H185" s="197">
        <v>-9.6140000000000008</v>
      </c>
      <c r="I185" s="198"/>
      <c r="L185" s="194"/>
      <c r="M185" s="199"/>
      <c r="N185" s="200"/>
      <c r="O185" s="200"/>
      <c r="P185" s="200"/>
      <c r="Q185" s="200"/>
      <c r="R185" s="200"/>
      <c r="S185" s="200"/>
      <c r="T185" s="201"/>
      <c r="AT185" s="195" t="s">
        <v>160</v>
      </c>
      <c r="AU185" s="195" t="s">
        <v>83</v>
      </c>
      <c r="AV185" s="12" t="s">
        <v>83</v>
      </c>
      <c r="AW185" s="12" t="s">
        <v>30</v>
      </c>
      <c r="AX185" s="12" t="s">
        <v>73</v>
      </c>
      <c r="AY185" s="195" t="s">
        <v>149</v>
      </c>
    </row>
    <row r="186" s="12" customFormat="1">
      <c r="B186" s="194"/>
      <c r="D186" s="191" t="s">
        <v>160</v>
      </c>
      <c r="E186" s="195" t="s">
        <v>1</v>
      </c>
      <c r="F186" s="196" t="s">
        <v>1702</v>
      </c>
      <c r="H186" s="197">
        <v>-0.625</v>
      </c>
      <c r="I186" s="198"/>
      <c r="L186" s="194"/>
      <c r="M186" s="199"/>
      <c r="N186" s="200"/>
      <c r="O186" s="200"/>
      <c r="P186" s="200"/>
      <c r="Q186" s="200"/>
      <c r="R186" s="200"/>
      <c r="S186" s="200"/>
      <c r="T186" s="201"/>
      <c r="AT186" s="195" t="s">
        <v>160</v>
      </c>
      <c r="AU186" s="195" t="s">
        <v>83</v>
      </c>
      <c r="AV186" s="12" t="s">
        <v>83</v>
      </c>
      <c r="AW186" s="12" t="s">
        <v>30</v>
      </c>
      <c r="AX186" s="12" t="s">
        <v>73</v>
      </c>
      <c r="AY186" s="195" t="s">
        <v>149</v>
      </c>
    </row>
    <row r="187" s="12" customFormat="1">
      <c r="B187" s="194"/>
      <c r="D187" s="191" t="s">
        <v>160</v>
      </c>
      <c r="E187" s="195" t="s">
        <v>1</v>
      </c>
      <c r="F187" s="196" t="s">
        <v>1703</v>
      </c>
      <c r="H187" s="197">
        <v>-0.68600000000000005</v>
      </c>
      <c r="I187" s="198"/>
      <c r="L187" s="194"/>
      <c r="M187" s="199"/>
      <c r="N187" s="200"/>
      <c r="O187" s="200"/>
      <c r="P187" s="200"/>
      <c r="Q187" s="200"/>
      <c r="R187" s="200"/>
      <c r="S187" s="200"/>
      <c r="T187" s="201"/>
      <c r="AT187" s="195" t="s">
        <v>160</v>
      </c>
      <c r="AU187" s="195" t="s">
        <v>83</v>
      </c>
      <c r="AV187" s="12" t="s">
        <v>83</v>
      </c>
      <c r="AW187" s="12" t="s">
        <v>30</v>
      </c>
      <c r="AX187" s="12" t="s">
        <v>73</v>
      </c>
      <c r="AY187" s="195" t="s">
        <v>149</v>
      </c>
    </row>
    <row r="188" s="13" customFormat="1">
      <c r="B188" s="202"/>
      <c r="D188" s="191" t="s">
        <v>160</v>
      </c>
      <c r="E188" s="203" t="s">
        <v>1</v>
      </c>
      <c r="F188" s="204" t="s">
        <v>187</v>
      </c>
      <c r="H188" s="205">
        <v>74.404999999999973</v>
      </c>
      <c r="I188" s="206"/>
      <c r="L188" s="202"/>
      <c r="M188" s="207"/>
      <c r="N188" s="208"/>
      <c r="O188" s="208"/>
      <c r="P188" s="208"/>
      <c r="Q188" s="208"/>
      <c r="R188" s="208"/>
      <c r="S188" s="208"/>
      <c r="T188" s="209"/>
      <c r="AT188" s="203" t="s">
        <v>160</v>
      </c>
      <c r="AU188" s="203" t="s">
        <v>83</v>
      </c>
      <c r="AV188" s="13" t="s">
        <v>156</v>
      </c>
      <c r="AW188" s="13" t="s">
        <v>30</v>
      </c>
      <c r="AX188" s="13" t="s">
        <v>73</v>
      </c>
      <c r="AY188" s="203" t="s">
        <v>149</v>
      </c>
    </row>
    <row r="189" s="12" customFormat="1">
      <c r="B189" s="194"/>
      <c r="D189" s="191" t="s">
        <v>160</v>
      </c>
      <c r="E189" s="195" t="s">
        <v>1</v>
      </c>
      <c r="F189" s="196" t="s">
        <v>1704</v>
      </c>
      <c r="H189" s="197">
        <v>74.400000000000006</v>
      </c>
      <c r="I189" s="198"/>
      <c r="L189" s="194"/>
      <c r="M189" s="199"/>
      <c r="N189" s="200"/>
      <c r="O189" s="200"/>
      <c r="P189" s="200"/>
      <c r="Q189" s="200"/>
      <c r="R189" s="200"/>
      <c r="S189" s="200"/>
      <c r="T189" s="201"/>
      <c r="AT189" s="195" t="s">
        <v>160</v>
      </c>
      <c r="AU189" s="195" t="s">
        <v>83</v>
      </c>
      <c r="AV189" s="12" t="s">
        <v>83</v>
      </c>
      <c r="AW189" s="12" t="s">
        <v>30</v>
      </c>
      <c r="AX189" s="12" t="s">
        <v>81</v>
      </c>
      <c r="AY189" s="195" t="s">
        <v>149</v>
      </c>
    </row>
    <row r="190" s="1" customFormat="1" ht="60" customHeight="1">
      <c r="B190" s="177"/>
      <c r="C190" s="178" t="s">
        <v>278</v>
      </c>
      <c r="D190" s="178" t="s">
        <v>151</v>
      </c>
      <c r="E190" s="179" t="s">
        <v>654</v>
      </c>
      <c r="F190" s="180" t="s">
        <v>655</v>
      </c>
      <c r="G190" s="181" t="s">
        <v>174</v>
      </c>
      <c r="H190" s="182">
        <v>37.770000000000003</v>
      </c>
      <c r="I190" s="183"/>
      <c r="J190" s="184">
        <f>ROUND(I190*H190,2)</f>
        <v>0</v>
      </c>
      <c r="K190" s="180" t="s">
        <v>531</v>
      </c>
      <c r="L190" s="37"/>
      <c r="M190" s="185" t="s">
        <v>1</v>
      </c>
      <c r="N190" s="186" t="s">
        <v>38</v>
      </c>
      <c r="O190" s="73"/>
      <c r="P190" s="187">
        <f>O190*H190</f>
        <v>0</v>
      </c>
      <c r="Q190" s="187">
        <v>0</v>
      </c>
      <c r="R190" s="187">
        <f>Q190*H190</f>
        <v>0</v>
      </c>
      <c r="S190" s="187">
        <v>0</v>
      </c>
      <c r="T190" s="188">
        <f>S190*H190</f>
        <v>0</v>
      </c>
      <c r="AR190" s="189" t="s">
        <v>156</v>
      </c>
      <c r="AT190" s="189" t="s">
        <v>151</v>
      </c>
      <c r="AU190" s="189" t="s">
        <v>83</v>
      </c>
      <c r="AY190" s="18" t="s">
        <v>149</v>
      </c>
      <c r="BE190" s="190">
        <f>IF(N190="základní",J190,0)</f>
        <v>0</v>
      </c>
      <c r="BF190" s="190">
        <f>IF(N190="snížená",J190,0)</f>
        <v>0</v>
      </c>
      <c r="BG190" s="190">
        <f>IF(N190="zákl. přenesená",J190,0)</f>
        <v>0</v>
      </c>
      <c r="BH190" s="190">
        <f>IF(N190="sníž. přenesená",J190,0)</f>
        <v>0</v>
      </c>
      <c r="BI190" s="190">
        <f>IF(N190="nulová",J190,0)</f>
        <v>0</v>
      </c>
      <c r="BJ190" s="18" t="s">
        <v>81</v>
      </c>
      <c r="BK190" s="190">
        <f>ROUND(I190*H190,2)</f>
        <v>0</v>
      </c>
      <c r="BL190" s="18" t="s">
        <v>156</v>
      </c>
      <c r="BM190" s="189" t="s">
        <v>1705</v>
      </c>
    </row>
    <row r="191" s="14" customFormat="1">
      <c r="B191" s="224"/>
      <c r="D191" s="191" t="s">
        <v>160</v>
      </c>
      <c r="E191" s="225" t="s">
        <v>1</v>
      </c>
      <c r="F191" s="226" t="s">
        <v>1706</v>
      </c>
      <c r="H191" s="225" t="s">
        <v>1</v>
      </c>
      <c r="I191" s="227"/>
      <c r="L191" s="224"/>
      <c r="M191" s="228"/>
      <c r="N191" s="229"/>
      <c r="O191" s="229"/>
      <c r="P191" s="229"/>
      <c r="Q191" s="229"/>
      <c r="R191" s="229"/>
      <c r="S191" s="229"/>
      <c r="T191" s="230"/>
      <c r="AT191" s="225" t="s">
        <v>160</v>
      </c>
      <c r="AU191" s="225" t="s">
        <v>83</v>
      </c>
      <c r="AV191" s="14" t="s">
        <v>81</v>
      </c>
      <c r="AW191" s="14" t="s">
        <v>30</v>
      </c>
      <c r="AX191" s="14" t="s">
        <v>73</v>
      </c>
      <c r="AY191" s="225" t="s">
        <v>149</v>
      </c>
    </row>
    <row r="192" s="12" customFormat="1">
      <c r="B192" s="194"/>
      <c r="D192" s="191" t="s">
        <v>160</v>
      </c>
      <c r="E192" s="195" t="s">
        <v>1</v>
      </c>
      <c r="F192" s="196" t="s">
        <v>1707</v>
      </c>
      <c r="H192" s="197">
        <v>37.770000000000003</v>
      </c>
      <c r="I192" s="198"/>
      <c r="L192" s="194"/>
      <c r="M192" s="199"/>
      <c r="N192" s="200"/>
      <c r="O192" s="200"/>
      <c r="P192" s="200"/>
      <c r="Q192" s="200"/>
      <c r="R192" s="200"/>
      <c r="S192" s="200"/>
      <c r="T192" s="201"/>
      <c r="AT192" s="195" t="s">
        <v>160</v>
      </c>
      <c r="AU192" s="195" t="s">
        <v>83</v>
      </c>
      <c r="AV192" s="12" t="s">
        <v>83</v>
      </c>
      <c r="AW192" s="12" t="s">
        <v>30</v>
      </c>
      <c r="AX192" s="12" t="s">
        <v>73</v>
      </c>
      <c r="AY192" s="195" t="s">
        <v>149</v>
      </c>
    </row>
    <row r="193" s="13" customFormat="1">
      <c r="B193" s="202"/>
      <c r="D193" s="191" t="s">
        <v>160</v>
      </c>
      <c r="E193" s="203" t="s">
        <v>1</v>
      </c>
      <c r="F193" s="204" t="s">
        <v>187</v>
      </c>
      <c r="H193" s="205">
        <v>37.770000000000003</v>
      </c>
      <c r="I193" s="206"/>
      <c r="L193" s="202"/>
      <c r="M193" s="207"/>
      <c r="N193" s="208"/>
      <c r="O193" s="208"/>
      <c r="P193" s="208"/>
      <c r="Q193" s="208"/>
      <c r="R193" s="208"/>
      <c r="S193" s="208"/>
      <c r="T193" s="209"/>
      <c r="AT193" s="203" t="s">
        <v>160</v>
      </c>
      <c r="AU193" s="203" t="s">
        <v>83</v>
      </c>
      <c r="AV193" s="13" t="s">
        <v>156</v>
      </c>
      <c r="AW193" s="13" t="s">
        <v>30</v>
      </c>
      <c r="AX193" s="13" t="s">
        <v>81</v>
      </c>
      <c r="AY193" s="203" t="s">
        <v>149</v>
      </c>
    </row>
    <row r="194" s="1" customFormat="1" ht="16.5" customHeight="1">
      <c r="B194" s="177"/>
      <c r="C194" s="211" t="s">
        <v>286</v>
      </c>
      <c r="D194" s="211" t="s">
        <v>223</v>
      </c>
      <c r="E194" s="212" t="s">
        <v>662</v>
      </c>
      <c r="F194" s="213" t="s">
        <v>663</v>
      </c>
      <c r="G194" s="214" t="s">
        <v>226</v>
      </c>
      <c r="H194" s="215">
        <v>75.540000000000006</v>
      </c>
      <c r="I194" s="216"/>
      <c r="J194" s="217">
        <f>ROUND(I194*H194,2)</f>
        <v>0</v>
      </c>
      <c r="K194" s="213" t="s">
        <v>531</v>
      </c>
      <c r="L194" s="218"/>
      <c r="M194" s="219" t="s">
        <v>1</v>
      </c>
      <c r="N194" s="220" t="s">
        <v>38</v>
      </c>
      <c r="O194" s="73"/>
      <c r="P194" s="187">
        <f>O194*H194</f>
        <v>0</v>
      </c>
      <c r="Q194" s="187">
        <v>1</v>
      </c>
      <c r="R194" s="187">
        <f>Q194*H194</f>
        <v>75.540000000000006</v>
      </c>
      <c r="S194" s="187">
        <v>0</v>
      </c>
      <c r="T194" s="188">
        <f>S194*H194</f>
        <v>0</v>
      </c>
      <c r="AR194" s="189" t="s">
        <v>199</v>
      </c>
      <c r="AT194" s="189" t="s">
        <v>223</v>
      </c>
      <c r="AU194" s="189" t="s">
        <v>83</v>
      </c>
      <c r="AY194" s="18" t="s">
        <v>149</v>
      </c>
      <c r="BE194" s="190">
        <f>IF(N194="základní",J194,0)</f>
        <v>0</v>
      </c>
      <c r="BF194" s="190">
        <f>IF(N194="snížená",J194,0)</f>
        <v>0</v>
      </c>
      <c r="BG194" s="190">
        <f>IF(N194="zákl. přenesená",J194,0)</f>
        <v>0</v>
      </c>
      <c r="BH194" s="190">
        <f>IF(N194="sníž. přenesená",J194,0)</f>
        <v>0</v>
      </c>
      <c r="BI194" s="190">
        <f>IF(N194="nulová",J194,0)</f>
        <v>0</v>
      </c>
      <c r="BJ194" s="18" t="s">
        <v>81</v>
      </c>
      <c r="BK194" s="190">
        <f>ROUND(I194*H194,2)</f>
        <v>0</v>
      </c>
      <c r="BL194" s="18" t="s">
        <v>156</v>
      </c>
      <c r="BM194" s="189" t="s">
        <v>1708</v>
      </c>
    </row>
    <row r="195" s="12" customFormat="1">
      <c r="B195" s="194"/>
      <c r="D195" s="191" t="s">
        <v>160</v>
      </c>
      <c r="E195" s="195" t="s">
        <v>1</v>
      </c>
      <c r="F195" s="196" t="s">
        <v>1709</v>
      </c>
      <c r="H195" s="197">
        <v>75.540000000000006</v>
      </c>
      <c r="I195" s="198"/>
      <c r="L195" s="194"/>
      <c r="M195" s="199"/>
      <c r="N195" s="200"/>
      <c r="O195" s="200"/>
      <c r="P195" s="200"/>
      <c r="Q195" s="200"/>
      <c r="R195" s="200"/>
      <c r="S195" s="200"/>
      <c r="T195" s="201"/>
      <c r="AT195" s="195" t="s">
        <v>160</v>
      </c>
      <c r="AU195" s="195" t="s">
        <v>83</v>
      </c>
      <c r="AV195" s="12" t="s">
        <v>83</v>
      </c>
      <c r="AW195" s="12" t="s">
        <v>30</v>
      </c>
      <c r="AX195" s="12" t="s">
        <v>81</v>
      </c>
      <c r="AY195" s="195" t="s">
        <v>149</v>
      </c>
    </row>
    <row r="196" s="1" customFormat="1" ht="24" customHeight="1">
      <c r="B196" s="177"/>
      <c r="C196" s="178" t="s">
        <v>293</v>
      </c>
      <c r="D196" s="178" t="s">
        <v>151</v>
      </c>
      <c r="E196" s="179" t="s">
        <v>262</v>
      </c>
      <c r="F196" s="180" t="s">
        <v>263</v>
      </c>
      <c r="G196" s="181" t="s">
        <v>154</v>
      </c>
      <c r="H196" s="182">
        <v>96.140000000000001</v>
      </c>
      <c r="I196" s="183"/>
      <c r="J196" s="184">
        <f>ROUND(I196*H196,2)</f>
        <v>0</v>
      </c>
      <c r="K196" s="180" t="s">
        <v>531</v>
      </c>
      <c r="L196" s="37"/>
      <c r="M196" s="185" t="s">
        <v>1</v>
      </c>
      <c r="N196" s="186" t="s">
        <v>38</v>
      </c>
      <c r="O196" s="73"/>
      <c r="P196" s="187">
        <f>O196*H196</f>
        <v>0</v>
      </c>
      <c r="Q196" s="187">
        <v>0</v>
      </c>
      <c r="R196" s="187">
        <f>Q196*H196</f>
        <v>0</v>
      </c>
      <c r="S196" s="187">
        <v>0</v>
      </c>
      <c r="T196" s="188">
        <f>S196*H196</f>
        <v>0</v>
      </c>
      <c r="AR196" s="189" t="s">
        <v>156</v>
      </c>
      <c r="AT196" s="189" t="s">
        <v>151</v>
      </c>
      <c r="AU196" s="189" t="s">
        <v>83</v>
      </c>
      <c r="AY196" s="18" t="s">
        <v>149</v>
      </c>
      <c r="BE196" s="190">
        <f>IF(N196="základní",J196,0)</f>
        <v>0</v>
      </c>
      <c r="BF196" s="190">
        <f>IF(N196="snížená",J196,0)</f>
        <v>0</v>
      </c>
      <c r="BG196" s="190">
        <f>IF(N196="zákl. přenesená",J196,0)</f>
        <v>0</v>
      </c>
      <c r="BH196" s="190">
        <f>IF(N196="sníž. přenesená",J196,0)</f>
        <v>0</v>
      </c>
      <c r="BI196" s="190">
        <f>IF(N196="nulová",J196,0)</f>
        <v>0</v>
      </c>
      <c r="BJ196" s="18" t="s">
        <v>81</v>
      </c>
      <c r="BK196" s="190">
        <f>ROUND(I196*H196,2)</f>
        <v>0</v>
      </c>
      <c r="BL196" s="18" t="s">
        <v>156</v>
      </c>
      <c r="BM196" s="189" t="s">
        <v>1710</v>
      </c>
    </row>
    <row r="197" s="12" customFormat="1">
      <c r="B197" s="194"/>
      <c r="D197" s="191" t="s">
        <v>160</v>
      </c>
      <c r="E197" s="195" t="s">
        <v>1</v>
      </c>
      <c r="F197" s="196" t="s">
        <v>1711</v>
      </c>
      <c r="H197" s="197">
        <v>96.140000000000001</v>
      </c>
      <c r="I197" s="198"/>
      <c r="L197" s="194"/>
      <c r="M197" s="199"/>
      <c r="N197" s="200"/>
      <c r="O197" s="200"/>
      <c r="P197" s="200"/>
      <c r="Q197" s="200"/>
      <c r="R197" s="200"/>
      <c r="S197" s="200"/>
      <c r="T197" s="201"/>
      <c r="AT197" s="195" t="s">
        <v>160</v>
      </c>
      <c r="AU197" s="195" t="s">
        <v>83</v>
      </c>
      <c r="AV197" s="12" t="s">
        <v>83</v>
      </c>
      <c r="AW197" s="12" t="s">
        <v>30</v>
      </c>
      <c r="AX197" s="12" t="s">
        <v>81</v>
      </c>
      <c r="AY197" s="195" t="s">
        <v>149</v>
      </c>
    </row>
    <row r="198" s="11" customFormat="1" ht="22.8" customHeight="1">
      <c r="B198" s="164"/>
      <c r="D198" s="165" t="s">
        <v>72</v>
      </c>
      <c r="E198" s="175" t="s">
        <v>156</v>
      </c>
      <c r="F198" s="175" t="s">
        <v>285</v>
      </c>
      <c r="I198" s="167"/>
      <c r="J198" s="176">
        <f>BK198</f>
        <v>0</v>
      </c>
      <c r="L198" s="164"/>
      <c r="M198" s="169"/>
      <c r="N198" s="170"/>
      <c r="O198" s="170"/>
      <c r="P198" s="171">
        <f>SUM(P199:P206)</f>
        <v>0</v>
      </c>
      <c r="Q198" s="170"/>
      <c r="R198" s="171">
        <f>SUM(R199:R206)</f>
        <v>0.031949999999999999</v>
      </c>
      <c r="S198" s="170"/>
      <c r="T198" s="172">
        <f>SUM(T199:T206)</f>
        <v>0</v>
      </c>
      <c r="AR198" s="165" t="s">
        <v>81</v>
      </c>
      <c r="AT198" s="173" t="s">
        <v>72</v>
      </c>
      <c r="AU198" s="173" t="s">
        <v>81</v>
      </c>
      <c r="AY198" s="165" t="s">
        <v>149</v>
      </c>
      <c r="BK198" s="174">
        <f>SUM(BK199:BK206)</f>
        <v>0</v>
      </c>
    </row>
    <row r="199" s="1" customFormat="1" ht="24" customHeight="1">
      <c r="B199" s="177"/>
      <c r="C199" s="178" t="s">
        <v>297</v>
      </c>
      <c r="D199" s="178" t="s">
        <v>151</v>
      </c>
      <c r="E199" s="179" t="s">
        <v>673</v>
      </c>
      <c r="F199" s="180" t="s">
        <v>674</v>
      </c>
      <c r="G199" s="181" t="s">
        <v>174</v>
      </c>
      <c r="H199" s="182">
        <v>9.6140000000000008</v>
      </c>
      <c r="I199" s="183"/>
      <c r="J199" s="184">
        <f>ROUND(I199*H199,2)</f>
        <v>0</v>
      </c>
      <c r="K199" s="180" t="s">
        <v>531</v>
      </c>
      <c r="L199" s="37"/>
      <c r="M199" s="185" t="s">
        <v>1</v>
      </c>
      <c r="N199" s="186" t="s">
        <v>38</v>
      </c>
      <c r="O199" s="73"/>
      <c r="P199" s="187">
        <f>O199*H199</f>
        <v>0</v>
      </c>
      <c r="Q199" s="187">
        <v>0</v>
      </c>
      <c r="R199" s="187">
        <f>Q199*H199</f>
        <v>0</v>
      </c>
      <c r="S199" s="187">
        <v>0</v>
      </c>
      <c r="T199" s="188">
        <f>S199*H199</f>
        <v>0</v>
      </c>
      <c r="AR199" s="189" t="s">
        <v>156</v>
      </c>
      <c r="AT199" s="189" t="s">
        <v>151</v>
      </c>
      <c r="AU199" s="189" t="s">
        <v>83</v>
      </c>
      <c r="AY199" s="18" t="s">
        <v>149</v>
      </c>
      <c r="BE199" s="190">
        <f>IF(N199="základní",J199,0)</f>
        <v>0</v>
      </c>
      <c r="BF199" s="190">
        <f>IF(N199="snížená",J199,0)</f>
        <v>0</v>
      </c>
      <c r="BG199" s="190">
        <f>IF(N199="zákl. přenesená",J199,0)</f>
        <v>0</v>
      </c>
      <c r="BH199" s="190">
        <f>IF(N199="sníž. přenesená",J199,0)</f>
        <v>0</v>
      </c>
      <c r="BI199" s="190">
        <f>IF(N199="nulová",J199,0)</f>
        <v>0</v>
      </c>
      <c r="BJ199" s="18" t="s">
        <v>81</v>
      </c>
      <c r="BK199" s="190">
        <f>ROUND(I199*H199,2)</f>
        <v>0</v>
      </c>
      <c r="BL199" s="18" t="s">
        <v>156</v>
      </c>
      <c r="BM199" s="189" t="s">
        <v>1712</v>
      </c>
    </row>
    <row r="200" s="14" customFormat="1">
      <c r="B200" s="224"/>
      <c r="D200" s="191" t="s">
        <v>160</v>
      </c>
      <c r="E200" s="225" t="s">
        <v>1</v>
      </c>
      <c r="F200" s="226" t="s">
        <v>1706</v>
      </c>
      <c r="H200" s="225" t="s">
        <v>1</v>
      </c>
      <c r="I200" s="227"/>
      <c r="L200" s="224"/>
      <c r="M200" s="228"/>
      <c r="N200" s="229"/>
      <c r="O200" s="229"/>
      <c r="P200" s="229"/>
      <c r="Q200" s="229"/>
      <c r="R200" s="229"/>
      <c r="S200" s="229"/>
      <c r="T200" s="230"/>
      <c r="AT200" s="225" t="s">
        <v>160</v>
      </c>
      <c r="AU200" s="225" t="s">
        <v>83</v>
      </c>
      <c r="AV200" s="14" t="s">
        <v>81</v>
      </c>
      <c r="AW200" s="14" t="s">
        <v>30</v>
      </c>
      <c r="AX200" s="14" t="s">
        <v>73</v>
      </c>
      <c r="AY200" s="225" t="s">
        <v>149</v>
      </c>
    </row>
    <row r="201" s="12" customFormat="1">
      <c r="B201" s="194"/>
      <c r="D201" s="191" t="s">
        <v>160</v>
      </c>
      <c r="E201" s="195" t="s">
        <v>1</v>
      </c>
      <c r="F201" s="196" t="s">
        <v>1713</v>
      </c>
      <c r="H201" s="197">
        <v>9.6140000000000008</v>
      </c>
      <c r="I201" s="198"/>
      <c r="L201" s="194"/>
      <c r="M201" s="199"/>
      <c r="N201" s="200"/>
      <c r="O201" s="200"/>
      <c r="P201" s="200"/>
      <c r="Q201" s="200"/>
      <c r="R201" s="200"/>
      <c r="S201" s="200"/>
      <c r="T201" s="201"/>
      <c r="AT201" s="195" t="s">
        <v>160</v>
      </c>
      <c r="AU201" s="195" t="s">
        <v>83</v>
      </c>
      <c r="AV201" s="12" t="s">
        <v>83</v>
      </c>
      <c r="AW201" s="12" t="s">
        <v>30</v>
      </c>
      <c r="AX201" s="12" t="s">
        <v>73</v>
      </c>
      <c r="AY201" s="195" t="s">
        <v>149</v>
      </c>
    </row>
    <row r="202" s="13" customFormat="1">
      <c r="B202" s="202"/>
      <c r="D202" s="191" t="s">
        <v>160</v>
      </c>
      <c r="E202" s="203" t="s">
        <v>1</v>
      </c>
      <c r="F202" s="204" t="s">
        <v>187</v>
      </c>
      <c r="H202" s="205">
        <v>9.6140000000000008</v>
      </c>
      <c r="I202" s="206"/>
      <c r="L202" s="202"/>
      <c r="M202" s="207"/>
      <c r="N202" s="208"/>
      <c r="O202" s="208"/>
      <c r="P202" s="208"/>
      <c r="Q202" s="208"/>
      <c r="R202" s="208"/>
      <c r="S202" s="208"/>
      <c r="T202" s="209"/>
      <c r="AT202" s="203" t="s">
        <v>160</v>
      </c>
      <c r="AU202" s="203" t="s">
        <v>83</v>
      </c>
      <c r="AV202" s="13" t="s">
        <v>156</v>
      </c>
      <c r="AW202" s="13" t="s">
        <v>30</v>
      </c>
      <c r="AX202" s="13" t="s">
        <v>81</v>
      </c>
      <c r="AY202" s="203" t="s">
        <v>149</v>
      </c>
    </row>
    <row r="203" s="1" customFormat="1" ht="24" customHeight="1">
      <c r="B203" s="177"/>
      <c r="C203" s="178" t="s">
        <v>302</v>
      </c>
      <c r="D203" s="178" t="s">
        <v>151</v>
      </c>
      <c r="E203" s="179" t="s">
        <v>1431</v>
      </c>
      <c r="F203" s="180" t="s">
        <v>1432</v>
      </c>
      <c r="G203" s="181" t="s">
        <v>174</v>
      </c>
      <c r="H203" s="182">
        <v>0.625</v>
      </c>
      <c r="I203" s="183"/>
      <c r="J203" s="184">
        <f>ROUND(I203*H203,2)</f>
        <v>0</v>
      </c>
      <c r="K203" s="180" t="s">
        <v>531</v>
      </c>
      <c r="L203" s="37"/>
      <c r="M203" s="185" t="s">
        <v>1</v>
      </c>
      <c r="N203" s="186" t="s">
        <v>38</v>
      </c>
      <c r="O203" s="73"/>
      <c r="P203" s="187">
        <f>O203*H203</f>
        <v>0</v>
      </c>
      <c r="Q203" s="187">
        <v>0</v>
      </c>
      <c r="R203" s="187">
        <f>Q203*H203</f>
        <v>0</v>
      </c>
      <c r="S203" s="187">
        <v>0</v>
      </c>
      <c r="T203" s="188">
        <f>S203*H203</f>
        <v>0</v>
      </c>
      <c r="AR203" s="189" t="s">
        <v>156</v>
      </c>
      <c r="AT203" s="189" t="s">
        <v>151</v>
      </c>
      <c r="AU203" s="189" t="s">
        <v>83</v>
      </c>
      <c r="AY203" s="18" t="s">
        <v>149</v>
      </c>
      <c r="BE203" s="190">
        <f>IF(N203="základní",J203,0)</f>
        <v>0</v>
      </c>
      <c r="BF203" s="190">
        <f>IF(N203="snížená",J203,0)</f>
        <v>0</v>
      </c>
      <c r="BG203" s="190">
        <f>IF(N203="zákl. přenesená",J203,0)</f>
        <v>0</v>
      </c>
      <c r="BH203" s="190">
        <f>IF(N203="sníž. přenesená",J203,0)</f>
        <v>0</v>
      </c>
      <c r="BI203" s="190">
        <f>IF(N203="nulová",J203,0)</f>
        <v>0</v>
      </c>
      <c r="BJ203" s="18" t="s">
        <v>81</v>
      </c>
      <c r="BK203" s="190">
        <f>ROUND(I203*H203,2)</f>
        <v>0</v>
      </c>
      <c r="BL203" s="18" t="s">
        <v>156</v>
      </c>
      <c r="BM203" s="189" t="s">
        <v>1714</v>
      </c>
    </row>
    <row r="204" s="12" customFormat="1">
      <c r="B204" s="194"/>
      <c r="D204" s="191" t="s">
        <v>160</v>
      </c>
      <c r="E204" s="195" t="s">
        <v>1</v>
      </c>
      <c r="F204" s="196" t="s">
        <v>1715</v>
      </c>
      <c r="H204" s="197">
        <v>0.625</v>
      </c>
      <c r="I204" s="198"/>
      <c r="L204" s="194"/>
      <c r="M204" s="199"/>
      <c r="N204" s="200"/>
      <c r="O204" s="200"/>
      <c r="P204" s="200"/>
      <c r="Q204" s="200"/>
      <c r="R204" s="200"/>
      <c r="S204" s="200"/>
      <c r="T204" s="201"/>
      <c r="AT204" s="195" t="s">
        <v>160</v>
      </c>
      <c r="AU204" s="195" t="s">
        <v>83</v>
      </c>
      <c r="AV204" s="12" t="s">
        <v>83</v>
      </c>
      <c r="AW204" s="12" t="s">
        <v>30</v>
      </c>
      <c r="AX204" s="12" t="s">
        <v>81</v>
      </c>
      <c r="AY204" s="195" t="s">
        <v>149</v>
      </c>
    </row>
    <row r="205" s="1" customFormat="1" ht="24" customHeight="1">
      <c r="B205" s="177"/>
      <c r="C205" s="178" t="s">
        <v>307</v>
      </c>
      <c r="D205" s="178" t="s">
        <v>151</v>
      </c>
      <c r="E205" s="179" t="s">
        <v>1435</v>
      </c>
      <c r="F205" s="180" t="s">
        <v>1436</v>
      </c>
      <c r="G205" s="181" t="s">
        <v>154</v>
      </c>
      <c r="H205" s="182">
        <v>5</v>
      </c>
      <c r="I205" s="183"/>
      <c r="J205" s="184">
        <f>ROUND(I205*H205,2)</f>
        <v>0</v>
      </c>
      <c r="K205" s="180" t="s">
        <v>531</v>
      </c>
      <c r="L205" s="37"/>
      <c r="M205" s="185" t="s">
        <v>1</v>
      </c>
      <c r="N205" s="186" t="s">
        <v>38</v>
      </c>
      <c r="O205" s="73"/>
      <c r="P205" s="187">
        <f>O205*H205</f>
        <v>0</v>
      </c>
      <c r="Q205" s="187">
        <v>0.0063899999999999998</v>
      </c>
      <c r="R205" s="187">
        <f>Q205*H205</f>
        <v>0.031949999999999999</v>
      </c>
      <c r="S205" s="187">
        <v>0</v>
      </c>
      <c r="T205" s="188">
        <f>S205*H205</f>
        <v>0</v>
      </c>
      <c r="AR205" s="189" t="s">
        <v>156</v>
      </c>
      <c r="AT205" s="189" t="s">
        <v>151</v>
      </c>
      <c r="AU205" s="189" t="s">
        <v>83</v>
      </c>
      <c r="AY205" s="18" t="s">
        <v>149</v>
      </c>
      <c r="BE205" s="190">
        <f>IF(N205="základní",J205,0)</f>
        <v>0</v>
      </c>
      <c r="BF205" s="190">
        <f>IF(N205="snížená",J205,0)</f>
        <v>0</v>
      </c>
      <c r="BG205" s="190">
        <f>IF(N205="zákl. přenesená",J205,0)</f>
        <v>0</v>
      </c>
      <c r="BH205" s="190">
        <f>IF(N205="sníž. přenesená",J205,0)</f>
        <v>0</v>
      </c>
      <c r="BI205" s="190">
        <f>IF(N205="nulová",J205,0)</f>
        <v>0</v>
      </c>
      <c r="BJ205" s="18" t="s">
        <v>81</v>
      </c>
      <c r="BK205" s="190">
        <f>ROUND(I205*H205,2)</f>
        <v>0</v>
      </c>
      <c r="BL205" s="18" t="s">
        <v>156</v>
      </c>
      <c r="BM205" s="189" t="s">
        <v>1716</v>
      </c>
    </row>
    <row r="206" s="12" customFormat="1">
      <c r="B206" s="194"/>
      <c r="D206" s="191" t="s">
        <v>160</v>
      </c>
      <c r="E206" s="195" t="s">
        <v>1</v>
      </c>
      <c r="F206" s="196" t="s">
        <v>1717</v>
      </c>
      <c r="H206" s="197">
        <v>5</v>
      </c>
      <c r="I206" s="198"/>
      <c r="L206" s="194"/>
      <c r="M206" s="199"/>
      <c r="N206" s="200"/>
      <c r="O206" s="200"/>
      <c r="P206" s="200"/>
      <c r="Q206" s="200"/>
      <c r="R206" s="200"/>
      <c r="S206" s="200"/>
      <c r="T206" s="201"/>
      <c r="AT206" s="195" t="s">
        <v>160</v>
      </c>
      <c r="AU206" s="195" t="s">
        <v>83</v>
      </c>
      <c r="AV206" s="12" t="s">
        <v>83</v>
      </c>
      <c r="AW206" s="12" t="s">
        <v>30</v>
      </c>
      <c r="AX206" s="12" t="s">
        <v>81</v>
      </c>
      <c r="AY206" s="195" t="s">
        <v>149</v>
      </c>
    </row>
    <row r="207" s="11" customFormat="1" ht="22.8" customHeight="1">
      <c r="B207" s="164"/>
      <c r="D207" s="165" t="s">
        <v>72</v>
      </c>
      <c r="E207" s="175" t="s">
        <v>199</v>
      </c>
      <c r="F207" s="175" t="s">
        <v>725</v>
      </c>
      <c r="I207" s="167"/>
      <c r="J207" s="176">
        <f>BK207</f>
        <v>0</v>
      </c>
      <c r="L207" s="164"/>
      <c r="M207" s="169"/>
      <c r="N207" s="170"/>
      <c r="O207" s="170"/>
      <c r="P207" s="171">
        <f>SUM(P208:P323)</f>
        <v>0</v>
      </c>
      <c r="Q207" s="170"/>
      <c r="R207" s="171">
        <f>SUM(R208:R323)</f>
        <v>3.1537536399999997</v>
      </c>
      <c r="S207" s="170"/>
      <c r="T207" s="172">
        <f>SUM(T208:T323)</f>
        <v>0</v>
      </c>
      <c r="AR207" s="165" t="s">
        <v>81</v>
      </c>
      <c r="AT207" s="173" t="s">
        <v>72</v>
      </c>
      <c r="AU207" s="173" t="s">
        <v>81</v>
      </c>
      <c r="AY207" s="165" t="s">
        <v>149</v>
      </c>
      <c r="BK207" s="174">
        <f>SUM(BK208:BK323)</f>
        <v>0</v>
      </c>
    </row>
    <row r="208" s="1" customFormat="1" ht="36" customHeight="1">
      <c r="B208" s="177"/>
      <c r="C208" s="178" t="s">
        <v>312</v>
      </c>
      <c r="D208" s="178" t="s">
        <v>151</v>
      </c>
      <c r="E208" s="179" t="s">
        <v>1451</v>
      </c>
      <c r="F208" s="180" t="s">
        <v>1452</v>
      </c>
      <c r="G208" s="181" t="s">
        <v>334</v>
      </c>
      <c r="H208" s="182">
        <v>12</v>
      </c>
      <c r="I208" s="183"/>
      <c r="J208" s="184">
        <f>ROUND(I208*H208,2)</f>
        <v>0</v>
      </c>
      <c r="K208" s="180" t="s">
        <v>531</v>
      </c>
      <c r="L208" s="37"/>
      <c r="M208" s="185" t="s">
        <v>1</v>
      </c>
      <c r="N208" s="186" t="s">
        <v>38</v>
      </c>
      <c r="O208" s="73"/>
      <c r="P208" s="187">
        <f>O208*H208</f>
        <v>0</v>
      </c>
      <c r="Q208" s="187">
        <v>0.00167</v>
      </c>
      <c r="R208" s="187">
        <f>Q208*H208</f>
        <v>0.020040000000000002</v>
      </c>
      <c r="S208" s="187">
        <v>0</v>
      </c>
      <c r="T208" s="188">
        <f>S208*H208</f>
        <v>0</v>
      </c>
      <c r="AR208" s="189" t="s">
        <v>156</v>
      </c>
      <c r="AT208" s="189" t="s">
        <v>151</v>
      </c>
      <c r="AU208" s="189" t="s">
        <v>83</v>
      </c>
      <c r="AY208" s="18" t="s">
        <v>149</v>
      </c>
      <c r="BE208" s="190">
        <f>IF(N208="základní",J208,0)</f>
        <v>0</v>
      </c>
      <c r="BF208" s="190">
        <f>IF(N208="snížená",J208,0)</f>
        <v>0</v>
      </c>
      <c r="BG208" s="190">
        <f>IF(N208="zákl. přenesená",J208,0)</f>
        <v>0</v>
      </c>
      <c r="BH208" s="190">
        <f>IF(N208="sníž. přenesená",J208,0)</f>
        <v>0</v>
      </c>
      <c r="BI208" s="190">
        <f>IF(N208="nulová",J208,0)</f>
        <v>0</v>
      </c>
      <c r="BJ208" s="18" t="s">
        <v>81</v>
      </c>
      <c r="BK208" s="190">
        <f>ROUND(I208*H208,2)</f>
        <v>0</v>
      </c>
      <c r="BL208" s="18" t="s">
        <v>156</v>
      </c>
      <c r="BM208" s="189" t="s">
        <v>1718</v>
      </c>
    </row>
    <row r="209" s="12" customFormat="1">
      <c r="B209" s="194"/>
      <c r="D209" s="191" t="s">
        <v>160</v>
      </c>
      <c r="E209" s="195" t="s">
        <v>1</v>
      </c>
      <c r="F209" s="196" t="s">
        <v>799</v>
      </c>
      <c r="H209" s="197">
        <v>12</v>
      </c>
      <c r="I209" s="198"/>
      <c r="L209" s="194"/>
      <c r="M209" s="199"/>
      <c r="N209" s="200"/>
      <c r="O209" s="200"/>
      <c r="P209" s="200"/>
      <c r="Q209" s="200"/>
      <c r="R209" s="200"/>
      <c r="S209" s="200"/>
      <c r="T209" s="201"/>
      <c r="AT209" s="195" t="s">
        <v>160</v>
      </c>
      <c r="AU209" s="195" t="s">
        <v>83</v>
      </c>
      <c r="AV209" s="12" t="s">
        <v>83</v>
      </c>
      <c r="AW209" s="12" t="s">
        <v>30</v>
      </c>
      <c r="AX209" s="12" t="s">
        <v>81</v>
      </c>
      <c r="AY209" s="195" t="s">
        <v>149</v>
      </c>
    </row>
    <row r="210" s="1" customFormat="1" ht="24" customHeight="1">
      <c r="B210" s="177"/>
      <c r="C210" s="211" t="s">
        <v>316</v>
      </c>
      <c r="D210" s="211" t="s">
        <v>223</v>
      </c>
      <c r="E210" s="212" t="s">
        <v>1454</v>
      </c>
      <c r="F210" s="213" t="s">
        <v>1455</v>
      </c>
      <c r="G210" s="214" t="s">
        <v>334</v>
      </c>
      <c r="H210" s="215">
        <v>11</v>
      </c>
      <c r="I210" s="216"/>
      <c r="J210" s="217">
        <f>ROUND(I210*H210,2)</f>
        <v>0</v>
      </c>
      <c r="K210" s="213" t="s">
        <v>531</v>
      </c>
      <c r="L210" s="218"/>
      <c r="M210" s="219" t="s">
        <v>1</v>
      </c>
      <c r="N210" s="220" t="s">
        <v>38</v>
      </c>
      <c r="O210" s="73"/>
      <c r="P210" s="187">
        <f>O210*H210</f>
        <v>0</v>
      </c>
      <c r="Q210" s="187">
        <v>0.01</v>
      </c>
      <c r="R210" s="187">
        <f>Q210*H210</f>
        <v>0.11</v>
      </c>
      <c r="S210" s="187">
        <v>0</v>
      </c>
      <c r="T210" s="188">
        <f>S210*H210</f>
        <v>0</v>
      </c>
      <c r="AR210" s="189" t="s">
        <v>199</v>
      </c>
      <c r="AT210" s="189" t="s">
        <v>223</v>
      </c>
      <c r="AU210" s="189" t="s">
        <v>83</v>
      </c>
      <c r="AY210" s="18" t="s">
        <v>149</v>
      </c>
      <c r="BE210" s="190">
        <f>IF(N210="základní",J210,0)</f>
        <v>0</v>
      </c>
      <c r="BF210" s="190">
        <f>IF(N210="snížená",J210,0)</f>
        <v>0</v>
      </c>
      <c r="BG210" s="190">
        <f>IF(N210="zákl. přenesená",J210,0)</f>
        <v>0</v>
      </c>
      <c r="BH210" s="190">
        <f>IF(N210="sníž. přenesená",J210,0)</f>
        <v>0</v>
      </c>
      <c r="BI210" s="190">
        <f>IF(N210="nulová",J210,0)</f>
        <v>0</v>
      </c>
      <c r="BJ210" s="18" t="s">
        <v>81</v>
      </c>
      <c r="BK210" s="190">
        <f>ROUND(I210*H210,2)</f>
        <v>0</v>
      </c>
      <c r="BL210" s="18" t="s">
        <v>156</v>
      </c>
      <c r="BM210" s="189" t="s">
        <v>1719</v>
      </c>
    </row>
    <row r="211" s="12" customFormat="1">
      <c r="B211" s="194"/>
      <c r="D211" s="191" t="s">
        <v>160</v>
      </c>
      <c r="E211" s="195" t="s">
        <v>1</v>
      </c>
      <c r="F211" s="196" t="s">
        <v>1467</v>
      </c>
      <c r="H211" s="197">
        <v>3</v>
      </c>
      <c r="I211" s="198"/>
      <c r="L211" s="194"/>
      <c r="M211" s="199"/>
      <c r="N211" s="200"/>
      <c r="O211" s="200"/>
      <c r="P211" s="200"/>
      <c r="Q211" s="200"/>
      <c r="R211" s="200"/>
      <c r="S211" s="200"/>
      <c r="T211" s="201"/>
      <c r="AT211" s="195" t="s">
        <v>160</v>
      </c>
      <c r="AU211" s="195" t="s">
        <v>83</v>
      </c>
      <c r="AV211" s="12" t="s">
        <v>83</v>
      </c>
      <c r="AW211" s="12" t="s">
        <v>30</v>
      </c>
      <c r="AX211" s="12" t="s">
        <v>73</v>
      </c>
      <c r="AY211" s="195" t="s">
        <v>149</v>
      </c>
    </row>
    <row r="212" s="12" customFormat="1">
      <c r="B212" s="194"/>
      <c r="D212" s="191" t="s">
        <v>160</v>
      </c>
      <c r="E212" s="195" t="s">
        <v>1</v>
      </c>
      <c r="F212" s="196" t="s">
        <v>1720</v>
      </c>
      <c r="H212" s="197">
        <v>3</v>
      </c>
      <c r="I212" s="198"/>
      <c r="L212" s="194"/>
      <c r="M212" s="199"/>
      <c r="N212" s="200"/>
      <c r="O212" s="200"/>
      <c r="P212" s="200"/>
      <c r="Q212" s="200"/>
      <c r="R212" s="200"/>
      <c r="S212" s="200"/>
      <c r="T212" s="201"/>
      <c r="AT212" s="195" t="s">
        <v>160</v>
      </c>
      <c r="AU212" s="195" t="s">
        <v>83</v>
      </c>
      <c r="AV212" s="12" t="s">
        <v>83</v>
      </c>
      <c r="AW212" s="12" t="s">
        <v>30</v>
      </c>
      <c r="AX212" s="12" t="s">
        <v>73</v>
      </c>
      <c r="AY212" s="195" t="s">
        <v>149</v>
      </c>
    </row>
    <row r="213" s="12" customFormat="1">
      <c r="B213" s="194"/>
      <c r="D213" s="191" t="s">
        <v>160</v>
      </c>
      <c r="E213" s="195" t="s">
        <v>1</v>
      </c>
      <c r="F213" s="196" t="s">
        <v>1489</v>
      </c>
      <c r="H213" s="197">
        <v>2</v>
      </c>
      <c r="I213" s="198"/>
      <c r="L213" s="194"/>
      <c r="M213" s="199"/>
      <c r="N213" s="200"/>
      <c r="O213" s="200"/>
      <c r="P213" s="200"/>
      <c r="Q213" s="200"/>
      <c r="R213" s="200"/>
      <c r="S213" s="200"/>
      <c r="T213" s="201"/>
      <c r="AT213" s="195" t="s">
        <v>160</v>
      </c>
      <c r="AU213" s="195" t="s">
        <v>83</v>
      </c>
      <c r="AV213" s="12" t="s">
        <v>83</v>
      </c>
      <c r="AW213" s="12" t="s">
        <v>30</v>
      </c>
      <c r="AX213" s="12" t="s">
        <v>73</v>
      </c>
      <c r="AY213" s="195" t="s">
        <v>149</v>
      </c>
    </row>
    <row r="214" s="12" customFormat="1">
      <c r="B214" s="194"/>
      <c r="D214" s="191" t="s">
        <v>160</v>
      </c>
      <c r="E214" s="195" t="s">
        <v>1</v>
      </c>
      <c r="F214" s="196" t="s">
        <v>1476</v>
      </c>
      <c r="H214" s="197">
        <v>1</v>
      </c>
      <c r="I214" s="198"/>
      <c r="L214" s="194"/>
      <c r="M214" s="199"/>
      <c r="N214" s="200"/>
      <c r="O214" s="200"/>
      <c r="P214" s="200"/>
      <c r="Q214" s="200"/>
      <c r="R214" s="200"/>
      <c r="S214" s="200"/>
      <c r="T214" s="201"/>
      <c r="AT214" s="195" t="s">
        <v>160</v>
      </c>
      <c r="AU214" s="195" t="s">
        <v>83</v>
      </c>
      <c r="AV214" s="12" t="s">
        <v>83</v>
      </c>
      <c r="AW214" s="12" t="s">
        <v>30</v>
      </c>
      <c r="AX214" s="12" t="s">
        <v>73</v>
      </c>
      <c r="AY214" s="195" t="s">
        <v>149</v>
      </c>
    </row>
    <row r="215" s="12" customFormat="1">
      <c r="B215" s="194"/>
      <c r="D215" s="191" t="s">
        <v>160</v>
      </c>
      <c r="E215" s="195" t="s">
        <v>1</v>
      </c>
      <c r="F215" s="196" t="s">
        <v>1721</v>
      </c>
      <c r="H215" s="197">
        <v>2</v>
      </c>
      <c r="I215" s="198"/>
      <c r="L215" s="194"/>
      <c r="M215" s="199"/>
      <c r="N215" s="200"/>
      <c r="O215" s="200"/>
      <c r="P215" s="200"/>
      <c r="Q215" s="200"/>
      <c r="R215" s="200"/>
      <c r="S215" s="200"/>
      <c r="T215" s="201"/>
      <c r="AT215" s="195" t="s">
        <v>160</v>
      </c>
      <c r="AU215" s="195" t="s">
        <v>83</v>
      </c>
      <c r="AV215" s="12" t="s">
        <v>83</v>
      </c>
      <c r="AW215" s="12" t="s">
        <v>30</v>
      </c>
      <c r="AX215" s="12" t="s">
        <v>73</v>
      </c>
      <c r="AY215" s="195" t="s">
        <v>149</v>
      </c>
    </row>
    <row r="216" s="13" customFormat="1">
      <c r="B216" s="202"/>
      <c r="D216" s="191" t="s">
        <v>160</v>
      </c>
      <c r="E216" s="203" t="s">
        <v>1</v>
      </c>
      <c r="F216" s="204" t="s">
        <v>187</v>
      </c>
      <c r="H216" s="205">
        <v>11</v>
      </c>
      <c r="I216" s="206"/>
      <c r="L216" s="202"/>
      <c r="M216" s="207"/>
      <c r="N216" s="208"/>
      <c r="O216" s="208"/>
      <c r="P216" s="208"/>
      <c r="Q216" s="208"/>
      <c r="R216" s="208"/>
      <c r="S216" s="208"/>
      <c r="T216" s="209"/>
      <c r="AT216" s="203" t="s">
        <v>160</v>
      </c>
      <c r="AU216" s="203" t="s">
        <v>83</v>
      </c>
      <c r="AV216" s="13" t="s">
        <v>156</v>
      </c>
      <c r="AW216" s="13" t="s">
        <v>30</v>
      </c>
      <c r="AX216" s="13" t="s">
        <v>81</v>
      </c>
      <c r="AY216" s="203" t="s">
        <v>149</v>
      </c>
    </row>
    <row r="217" s="1" customFormat="1" ht="16.5" customHeight="1">
      <c r="B217" s="177"/>
      <c r="C217" s="211" t="s">
        <v>320</v>
      </c>
      <c r="D217" s="211" t="s">
        <v>223</v>
      </c>
      <c r="E217" s="212" t="s">
        <v>1461</v>
      </c>
      <c r="F217" s="213" t="s">
        <v>1462</v>
      </c>
      <c r="G217" s="214" t="s">
        <v>334</v>
      </c>
      <c r="H217" s="215">
        <v>1</v>
      </c>
      <c r="I217" s="216"/>
      <c r="J217" s="217">
        <f>ROUND(I217*H217,2)</f>
        <v>0</v>
      </c>
      <c r="K217" s="213" t="s">
        <v>1</v>
      </c>
      <c r="L217" s="218"/>
      <c r="M217" s="219" t="s">
        <v>1</v>
      </c>
      <c r="N217" s="220" t="s">
        <v>38</v>
      </c>
      <c r="O217" s="73"/>
      <c r="P217" s="187">
        <f>O217*H217</f>
        <v>0</v>
      </c>
      <c r="Q217" s="187">
        <v>0.0094999999999999998</v>
      </c>
      <c r="R217" s="187">
        <f>Q217*H217</f>
        <v>0.0094999999999999998</v>
      </c>
      <c r="S217" s="187">
        <v>0</v>
      </c>
      <c r="T217" s="188">
        <f>S217*H217</f>
        <v>0</v>
      </c>
      <c r="AR217" s="189" t="s">
        <v>199</v>
      </c>
      <c r="AT217" s="189" t="s">
        <v>223</v>
      </c>
      <c r="AU217" s="189" t="s">
        <v>83</v>
      </c>
      <c r="AY217" s="18" t="s">
        <v>149</v>
      </c>
      <c r="BE217" s="190">
        <f>IF(N217="základní",J217,0)</f>
        <v>0</v>
      </c>
      <c r="BF217" s="190">
        <f>IF(N217="snížená",J217,0)</f>
        <v>0</v>
      </c>
      <c r="BG217" s="190">
        <f>IF(N217="zákl. přenesená",J217,0)</f>
        <v>0</v>
      </c>
      <c r="BH217" s="190">
        <f>IF(N217="sníž. přenesená",J217,0)</f>
        <v>0</v>
      </c>
      <c r="BI217" s="190">
        <f>IF(N217="nulová",J217,0)</f>
        <v>0</v>
      </c>
      <c r="BJ217" s="18" t="s">
        <v>81</v>
      </c>
      <c r="BK217" s="190">
        <f>ROUND(I217*H217,2)</f>
        <v>0</v>
      </c>
      <c r="BL217" s="18" t="s">
        <v>156</v>
      </c>
      <c r="BM217" s="189" t="s">
        <v>1722</v>
      </c>
    </row>
    <row r="218" s="12" customFormat="1">
      <c r="B218" s="194"/>
      <c r="D218" s="191" t="s">
        <v>160</v>
      </c>
      <c r="E218" s="195" t="s">
        <v>1</v>
      </c>
      <c r="F218" s="196" t="s">
        <v>1476</v>
      </c>
      <c r="H218" s="197">
        <v>1</v>
      </c>
      <c r="I218" s="198"/>
      <c r="L218" s="194"/>
      <c r="M218" s="199"/>
      <c r="N218" s="200"/>
      <c r="O218" s="200"/>
      <c r="P218" s="200"/>
      <c r="Q218" s="200"/>
      <c r="R218" s="200"/>
      <c r="S218" s="200"/>
      <c r="T218" s="201"/>
      <c r="AT218" s="195" t="s">
        <v>160</v>
      </c>
      <c r="AU218" s="195" t="s">
        <v>83</v>
      </c>
      <c r="AV218" s="12" t="s">
        <v>83</v>
      </c>
      <c r="AW218" s="12" t="s">
        <v>30</v>
      </c>
      <c r="AX218" s="12" t="s">
        <v>81</v>
      </c>
      <c r="AY218" s="195" t="s">
        <v>149</v>
      </c>
    </row>
    <row r="219" s="1" customFormat="1" ht="36" customHeight="1">
      <c r="B219" s="177"/>
      <c r="C219" s="178" t="s">
        <v>325</v>
      </c>
      <c r="D219" s="178" t="s">
        <v>151</v>
      </c>
      <c r="E219" s="179" t="s">
        <v>1464</v>
      </c>
      <c r="F219" s="180" t="s">
        <v>1465</v>
      </c>
      <c r="G219" s="181" t="s">
        <v>334</v>
      </c>
      <c r="H219" s="182">
        <v>4</v>
      </c>
      <c r="I219" s="183"/>
      <c r="J219" s="184">
        <f>ROUND(I219*H219,2)</f>
        <v>0</v>
      </c>
      <c r="K219" s="180" t="s">
        <v>531</v>
      </c>
      <c r="L219" s="37"/>
      <c r="M219" s="185" t="s">
        <v>1</v>
      </c>
      <c r="N219" s="186" t="s">
        <v>38</v>
      </c>
      <c r="O219" s="73"/>
      <c r="P219" s="187">
        <f>O219*H219</f>
        <v>0</v>
      </c>
      <c r="Q219" s="187">
        <v>0.0017099999999999999</v>
      </c>
      <c r="R219" s="187">
        <f>Q219*H219</f>
        <v>0.0068399999999999997</v>
      </c>
      <c r="S219" s="187">
        <v>0</v>
      </c>
      <c r="T219" s="188">
        <f>S219*H219</f>
        <v>0</v>
      </c>
      <c r="AR219" s="189" t="s">
        <v>156</v>
      </c>
      <c r="AT219" s="189" t="s">
        <v>151</v>
      </c>
      <c r="AU219" s="189" t="s">
        <v>83</v>
      </c>
      <c r="AY219" s="18" t="s">
        <v>149</v>
      </c>
      <c r="BE219" s="190">
        <f>IF(N219="základní",J219,0)</f>
        <v>0</v>
      </c>
      <c r="BF219" s="190">
        <f>IF(N219="snížená",J219,0)</f>
        <v>0</v>
      </c>
      <c r="BG219" s="190">
        <f>IF(N219="zákl. přenesená",J219,0)</f>
        <v>0</v>
      </c>
      <c r="BH219" s="190">
        <f>IF(N219="sníž. přenesená",J219,0)</f>
        <v>0</v>
      </c>
      <c r="BI219" s="190">
        <f>IF(N219="nulová",J219,0)</f>
        <v>0</v>
      </c>
      <c r="BJ219" s="18" t="s">
        <v>81</v>
      </c>
      <c r="BK219" s="190">
        <f>ROUND(I219*H219,2)</f>
        <v>0</v>
      </c>
      <c r="BL219" s="18" t="s">
        <v>156</v>
      </c>
      <c r="BM219" s="189" t="s">
        <v>1723</v>
      </c>
    </row>
    <row r="220" s="12" customFormat="1">
      <c r="B220" s="194"/>
      <c r="D220" s="191" t="s">
        <v>160</v>
      </c>
      <c r="E220" s="195" t="s">
        <v>1</v>
      </c>
      <c r="F220" s="196" t="s">
        <v>703</v>
      </c>
      <c r="H220" s="197">
        <v>4</v>
      </c>
      <c r="I220" s="198"/>
      <c r="L220" s="194"/>
      <c r="M220" s="199"/>
      <c r="N220" s="200"/>
      <c r="O220" s="200"/>
      <c r="P220" s="200"/>
      <c r="Q220" s="200"/>
      <c r="R220" s="200"/>
      <c r="S220" s="200"/>
      <c r="T220" s="201"/>
      <c r="AT220" s="195" t="s">
        <v>160</v>
      </c>
      <c r="AU220" s="195" t="s">
        <v>83</v>
      </c>
      <c r="AV220" s="12" t="s">
        <v>83</v>
      </c>
      <c r="AW220" s="12" t="s">
        <v>30</v>
      </c>
      <c r="AX220" s="12" t="s">
        <v>81</v>
      </c>
      <c r="AY220" s="195" t="s">
        <v>149</v>
      </c>
    </row>
    <row r="221" s="1" customFormat="1" ht="16.5" customHeight="1">
      <c r="B221" s="177"/>
      <c r="C221" s="211" t="s">
        <v>331</v>
      </c>
      <c r="D221" s="211" t="s">
        <v>223</v>
      </c>
      <c r="E221" s="212" t="s">
        <v>1470</v>
      </c>
      <c r="F221" s="213" t="s">
        <v>1471</v>
      </c>
      <c r="G221" s="214" t="s">
        <v>334</v>
      </c>
      <c r="H221" s="215">
        <v>3</v>
      </c>
      <c r="I221" s="216"/>
      <c r="J221" s="217">
        <f>ROUND(I221*H221,2)</f>
        <v>0</v>
      </c>
      <c r="K221" s="213" t="s">
        <v>1</v>
      </c>
      <c r="L221" s="218"/>
      <c r="M221" s="219" t="s">
        <v>1</v>
      </c>
      <c r="N221" s="220" t="s">
        <v>38</v>
      </c>
      <c r="O221" s="73"/>
      <c r="P221" s="187">
        <f>O221*H221</f>
        <v>0</v>
      </c>
      <c r="Q221" s="187">
        <v>0.019400000000000001</v>
      </c>
      <c r="R221" s="187">
        <f>Q221*H221</f>
        <v>0.058200000000000002</v>
      </c>
      <c r="S221" s="187">
        <v>0</v>
      </c>
      <c r="T221" s="188">
        <f>S221*H221</f>
        <v>0</v>
      </c>
      <c r="AR221" s="189" t="s">
        <v>199</v>
      </c>
      <c r="AT221" s="189" t="s">
        <v>223</v>
      </c>
      <c r="AU221" s="189" t="s">
        <v>83</v>
      </c>
      <c r="AY221" s="18" t="s">
        <v>149</v>
      </c>
      <c r="BE221" s="190">
        <f>IF(N221="základní",J221,0)</f>
        <v>0</v>
      </c>
      <c r="BF221" s="190">
        <f>IF(N221="snížená",J221,0)</f>
        <v>0</v>
      </c>
      <c r="BG221" s="190">
        <f>IF(N221="zákl. přenesená",J221,0)</f>
        <v>0</v>
      </c>
      <c r="BH221" s="190">
        <f>IF(N221="sníž. přenesená",J221,0)</f>
        <v>0</v>
      </c>
      <c r="BI221" s="190">
        <f>IF(N221="nulová",J221,0)</f>
        <v>0</v>
      </c>
      <c r="BJ221" s="18" t="s">
        <v>81</v>
      </c>
      <c r="BK221" s="190">
        <f>ROUND(I221*H221,2)</f>
        <v>0</v>
      </c>
      <c r="BL221" s="18" t="s">
        <v>156</v>
      </c>
      <c r="BM221" s="189" t="s">
        <v>1724</v>
      </c>
    </row>
    <row r="222" s="12" customFormat="1">
      <c r="B222" s="194"/>
      <c r="D222" s="191" t="s">
        <v>160</v>
      </c>
      <c r="E222" s="195" t="s">
        <v>1</v>
      </c>
      <c r="F222" s="196" t="s">
        <v>1725</v>
      </c>
      <c r="H222" s="197">
        <v>1</v>
      </c>
      <c r="I222" s="198"/>
      <c r="L222" s="194"/>
      <c r="M222" s="199"/>
      <c r="N222" s="200"/>
      <c r="O222" s="200"/>
      <c r="P222" s="200"/>
      <c r="Q222" s="200"/>
      <c r="R222" s="200"/>
      <c r="S222" s="200"/>
      <c r="T222" s="201"/>
      <c r="AT222" s="195" t="s">
        <v>160</v>
      </c>
      <c r="AU222" s="195" t="s">
        <v>83</v>
      </c>
      <c r="AV222" s="12" t="s">
        <v>83</v>
      </c>
      <c r="AW222" s="12" t="s">
        <v>30</v>
      </c>
      <c r="AX222" s="12" t="s">
        <v>73</v>
      </c>
      <c r="AY222" s="195" t="s">
        <v>149</v>
      </c>
    </row>
    <row r="223" s="12" customFormat="1">
      <c r="B223" s="194"/>
      <c r="D223" s="191" t="s">
        <v>160</v>
      </c>
      <c r="E223" s="195" t="s">
        <v>1</v>
      </c>
      <c r="F223" s="196" t="s">
        <v>1468</v>
      </c>
      <c r="H223" s="197">
        <v>1</v>
      </c>
      <c r="I223" s="198"/>
      <c r="L223" s="194"/>
      <c r="M223" s="199"/>
      <c r="N223" s="200"/>
      <c r="O223" s="200"/>
      <c r="P223" s="200"/>
      <c r="Q223" s="200"/>
      <c r="R223" s="200"/>
      <c r="S223" s="200"/>
      <c r="T223" s="201"/>
      <c r="AT223" s="195" t="s">
        <v>160</v>
      </c>
      <c r="AU223" s="195" t="s">
        <v>83</v>
      </c>
      <c r="AV223" s="12" t="s">
        <v>83</v>
      </c>
      <c r="AW223" s="12" t="s">
        <v>30</v>
      </c>
      <c r="AX223" s="12" t="s">
        <v>73</v>
      </c>
      <c r="AY223" s="195" t="s">
        <v>149</v>
      </c>
    </row>
    <row r="224" s="12" customFormat="1">
      <c r="B224" s="194"/>
      <c r="D224" s="191" t="s">
        <v>160</v>
      </c>
      <c r="E224" s="195" t="s">
        <v>1</v>
      </c>
      <c r="F224" s="196" t="s">
        <v>1460</v>
      </c>
      <c r="H224" s="197">
        <v>1</v>
      </c>
      <c r="I224" s="198"/>
      <c r="L224" s="194"/>
      <c r="M224" s="199"/>
      <c r="N224" s="200"/>
      <c r="O224" s="200"/>
      <c r="P224" s="200"/>
      <c r="Q224" s="200"/>
      <c r="R224" s="200"/>
      <c r="S224" s="200"/>
      <c r="T224" s="201"/>
      <c r="AT224" s="195" t="s">
        <v>160</v>
      </c>
      <c r="AU224" s="195" t="s">
        <v>83</v>
      </c>
      <c r="AV224" s="12" t="s">
        <v>83</v>
      </c>
      <c r="AW224" s="12" t="s">
        <v>30</v>
      </c>
      <c r="AX224" s="12" t="s">
        <v>73</v>
      </c>
      <c r="AY224" s="195" t="s">
        <v>149</v>
      </c>
    </row>
    <row r="225" s="13" customFormat="1">
      <c r="B225" s="202"/>
      <c r="D225" s="191" t="s">
        <v>160</v>
      </c>
      <c r="E225" s="203" t="s">
        <v>1</v>
      </c>
      <c r="F225" s="204" t="s">
        <v>187</v>
      </c>
      <c r="H225" s="205">
        <v>3</v>
      </c>
      <c r="I225" s="206"/>
      <c r="L225" s="202"/>
      <c r="M225" s="207"/>
      <c r="N225" s="208"/>
      <c r="O225" s="208"/>
      <c r="P225" s="208"/>
      <c r="Q225" s="208"/>
      <c r="R225" s="208"/>
      <c r="S225" s="208"/>
      <c r="T225" s="209"/>
      <c r="AT225" s="203" t="s">
        <v>160</v>
      </c>
      <c r="AU225" s="203" t="s">
        <v>83</v>
      </c>
      <c r="AV225" s="13" t="s">
        <v>156</v>
      </c>
      <c r="AW225" s="13" t="s">
        <v>30</v>
      </c>
      <c r="AX225" s="13" t="s">
        <v>81</v>
      </c>
      <c r="AY225" s="203" t="s">
        <v>149</v>
      </c>
    </row>
    <row r="226" s="1" customFormat="1" ht="16.5" customHeight="1">
      <c r="B226" s="177"/>
      <c r="C226" s="211" t="s">
        <v>341</v>
      </c>
      <c r="D226" s="211" t="s">
        <v>223</v>
      </c>
      <c r="E226" s="212" t="s">
        <v>1473</v>
      </c>
      <c r="F226" s="213" t="s">
        <v>1474</v>
      </c>
      <c r="G226" s="214" t="s">
        <v>334</v>
      </c>
      <c r="H226" s="215">
        <v>1</v>
      </c>
      <c r="I226" s="216"/>
      <c r="J226" s="217">
        <f>ROUND(I226*H226,2)</f>
        <v>0</v>
      </c>
      <c r="K226" s="213" t="s">
        <v>1</v>
      </c>
      <c r="L226" s="218"/>
      <c r="M226" s="219" t="s">
        <v>1</v>
      </c>
      <c r="N226" s="220" t="s">
        <v>38</v>
      </c>
      <c r="O226" s="73"/>
      <c r="P226" s="187">
        <f>O226*H226</f>
        <v>0</v>
      </c>
      <c r="Q226" s="187">
        <v>0.018599999999999998</v>
      </c>
      <c r="R226" s="187">
        <f>Q226*H226</f>
        <v>0.018599999999999998</v>
      </c>
      <c r="S226" s="187">
        <v>0</v>
      </c>
      <c r="T226" s="188">
        <f>S226*H226</f>
        <v>0</v>
      </c>
      <c r="AR226" s="189" t="s">
        <v>199</v>
      </c>
      <c r="AT226" s="189" t="s">
        <v>223</v>
      </c>
      <c r="AU226" s="189" t="s">
        <v>83</v>
      </c>
      <c r="AY226" s="18" t="s">
        <v>149</v>
      </c>
      <c r="BE226" s="190">
        <f>IF(N226="základní",J226,0)</f>
        <v>0</v>
      </c>
      <c r="BF226" s="190">
        <f>IF(N226="snížená",J226,0)</f>
        <v>0</v>
      </c>
      <c r="BG226" s="190">
        <f>IF(N226="zákl. přenesená",J226,0)</f>
        <v>0</v>
      </c>
      <c r="BH226" s="190">
        <f>IF(N226="sníž. přenesená",J226,0)</f>
        <v>0</v>
      </c>
      <c r="BI226" s="190">
        <f>IF(N226="nulová",J226,0)</f>
        <v>0</v>
      </c>
      <c r="BJ226" s="18" t="s">
        <v>81</v>
      </c>
      <c r="BK226" s="190">
        <f>ROUND(I226*H226,2)</f>
        <v>0</v>
      </c>
      <c r="BL226" s="18" t="s">
        <v>156</v>
      </c>
      <c r="BM226" s="189" t="s">
        <v>1726</v>
      </c>
    </row>
    <row r="227" s="12" customFormat="1">
      <c r="B227" s="194"/>
      <c r="D227" s="191" t="s">
        <v>160</v>
      </c>
      <c r="E227" s="195" t="s">
        <v>1</v>
      </c>
      <c r="F227" s="196" t="s">
        <v>1469</v>
      </c>
      <c r="H227" s="197">
        <v>1</v>
      </c>
      <c r="I227" s="198"/>
      <c r="L227" s="194"/>
      <c r="M227" s="199"/>
      <c r="N227" s="200"/>
      <c r="O227" s="200"/>
      <c r="P227" s="200"/>
      <c r="Q227" s="200"/>
      <c r="R227" s="200"/>
      <c r="S227" s="200"/>
      <c r="T227" s="201"/>
      <c r="AT227" s="195" t="s">
        <v>160</v>
      </c>
      <c r="AU227" s="195" t="s">
        <v>83</v>
      </c>
      <c r="AV227" s="12" t="s">
        <v>83</v>
      </c>
      <c r="AW227" s="12" t="s">
        <v>30</v>
      </c>
      <c r="AX227" s="12" t="s">
        <v>81</v>
      </c>
      <c r="AY227" s="195" t="s">
        <v>149</v>
      </c>
    </row>
    <row r="228" s="1" customFormat="1" ht="36" customHeight="1">
      <c r="B228" s="177"/>
      <c r="C228" s="178" t="s">
        <v>346</v>
      </c>
      <c r="D228" s="178" t="s">
        <v>151</v>
      </c>
      <c r="E228" s="179" t="s">
        <v>1477</v>
      </c>
      <c r="F228" s="180" t="s">
        <v>1478</v>
      </c>
      <c r="G228" s="181" t="s">
        <v>334</v>
      </c>
      <c r="H228" s="182">
        <v>2</v>
      </c>
      <c r="I228" s="183"/>
      <c r="J228" s="184">
        <f>ROUND(I228*H228,2)</f>
        <v>0</v>
      </c>
      <c r="K228" s="180" t="s">
        <v>531</v>
      </c>
      <c r="L228" s="37"/>
      <c r="M228" s="185" t="s">
        <v>1</v>
      </c>
      <c r="N228" s="186" t="s">
        <v>38</v>
      </c>
      <c r="O228" s="73"/>
      <c r="P228" s="187">
        <f>O228*H228</f>
        <v>0</v>
      </c>
      <c r="Q228" s="187">
        <v>0.00296</v>
      </c>
      <c r="R228" s="187">
        <f>Q228*H228</f>
        <v>0.0059199999999999999</v>
      </c>
      <c r="S228" s="187">
        <v>0</v>
      </c>
      <c r="T228" s="188">
        <f>S228*H228</f>
        <v>0</v>
      </c>
      <c r="AR228" s="189" t="s">
        <v>156</v>
      </c>
      <c r="AT228" s="189" t="s">
        <v>151</v>
      </c>
      <c r="AU228" s="189" t="s">
        <v>83</v>
      </c>
      <c r="AY228" s="18" t="s">
        <v>149</v>
      </c>
      <c r="BE228" s="190">
        <f>IF(N228="základní",J228,0)</f>
        <v>0</v>
      </c>
      <c r="BF228" s="190">
        <f>IF(N228="snížená",J228,0)</f>
        <v>0</v>
      </c>
      <c r="BG228" s="190">
        <f>IF(N228="zákl. přenesená",J228,0)</f>
        <v>0</v>
      </c>
      <c r="BH228" s="190">
        <f>IF(N228="sníž. přenesená",J228,0)</f>
        <v>0</v>
      </c>
      <c r="BI228" s="190">
        <f>IF(N228="nulová",J228,0)</f>
        <v>0</v>
      </c>
      <c r="BJ228" s="18" t="s">
        <v>81</v>
      </c>
      <c r="BK228" s="190">
        <f>ROUND(I228*H228,2)</f>
        <v>0</v>
      </c>
      <c r="BL228" s="18" t="s">
        <v>156</v>
      </c>
      <c r="BM228" s="189" t="s">
        <v>1727</v>
      </c>
    </row>
    <row r="229" s="12" customFormat="1">
      <c r="B229" s="194"/>
      <c r="D229" s="191" t="s">
        <v>160</v>
      </c>
      <c r="E229" s="195" t="s">
        <v>1</v>
      </c>
      <c r="F229" s="196" t="s">
        <v>749</v>
      </c>
      <c r="H229" s="197">
        <v>2</v>
      </c>
      <c r="I229" s="198"/>
      <c r="L229" s="194"/>
      <c r="M229" s="199"/>
      <c r="N229" s="200"/>
      <c r="O229" s="200"/>
      <c r="P229" s="200"/>
      <c r="Q229" s="200"/>
      <c r="R229" s="200"/>
      <c r="S229" s="200"/>
      <c r="T229" s="201"/>
      <c r="AT229" s="195" t="s">
        <v>160</v>
      </c>
      <c r="AU229" s="195" t="s">
        <v>83</v>
      </c>
      <c r="AV229" s="12" t="s">
        <v>83</v>
      </c>
      <c r="AW229" s="12" t="s">
        <v>30</v>
      </c>
      <c r="AX229" s="12" t="s">
        <v>81</v>
      </c>
      <c r="AY229" s="195" t="s">
        <v>149</v>
      </c>
    </row>
    <row r="230" s="1" customFormat="1" ht="16.5" customHeight="1">
      <c r="B230" s="177"/>
      <c r="C230" s="211" t="s">
        <v>351</v>
      </c>
      <c r="D230" s="211" t="s">
        <v>223</v>
      </c>
      <c r="E230" s="212" t="s">
        <v>1480</v>
      </c>
      <c r="F230" s="213" t="s">
        <v>1481</v>
      </c>
      <c r="G230" s="214" t="s">
        <v>334</v>
      </c>
      <c r="H230" s="215">
        <v>1</v>
      </c>
      <c r="I230" s="216"/>
      <c r="J230" s="217">
        <f>ROUND(I230*H230,2)</f>
        <v>0</v>
      </c>
      <c r="K230" s="213" t="s">
        <v>1</v>
      </c>
      <c r="L230" s="218"/>
      <c r="M230" s="219" t="s">
        <v>1</v>
      </c>
      <c r="N230" s="220" t="s">
        <v>38</v>
      </c>
      <c r="O230" s="73"/>
      <c r="P230" s="187">
        <f>O230*H230</f>
        <v>0</v>
      </c>
      <c r="Q230" s="187">
        <v>0.0167</v>
      </c>
      <c r="R230" s="187">
        <f>Q230*H230</f>
        <v>0.0167</v>
      </c>
      <c r="S230" s="187">
        <v>0</v>
      </c>
      <c r="T230" s="188">
        <f>S230*H230</f>
        <v>0</v>
      </c>
      <c r="AR230" s="189" t="s">
        <v>199</v>
      </c>
      <c r="AT230" s="189" t="s">
        <v>223</v>
      </c>
      <c r="AU230" s="189" t="s">
        <v>83</v>
      </c>
      <c r="AY230" s="18" t="s">
        <v>149</v>
      </c>
      <c r="BE230" s="190">
        <f>IF(N230="základní",J230,0)</f>
        <v>0</v>
      </c>
      <c r="BF230" s="190">
        <f>IF(N230="snížená",J230,0)</f>
        <v>0</v>
      </c>
      <c r="BG230" s="190">
        <f>IF(N230="zákl. přenesená",J230,0)</f>
        <v>0</v>
      </c>
      <c r="BH230" s="190">
        <f>IF(N230="sníž. přenesená",J230,0)</f>
        <v>0</v>
      </c>
      <c r="BI230" s="190">
        <f>IF(N230="nulová",J230,0)</f>
        <v>0</v>
      </c>
      <c r="BJ230" s="18" t="s">
        <v>81</v>
      </c>
      <c r="BK230" s="190">
        <f>ROUND(I230*H230,2)</f>
        <v>0</v>
      </c>
      <c r="BL230" s="18" t="s">
        <v>156</v>
      </c>
      <c r="BM230" s="189" t="s">
        <v>1728</v>
      </c>
    </row>
    <row r="231" s="12" customFormat="1">
      <c r="B231" s="194"/>
      <c r="D231" s="191" t="s">
        <v>160</v>
      </c>
      <c r="E231" s="195" t="s">
        <v>1</v>
      </c>
      <c r="F231" s="196" t="s">
        <v>1460</v>
      </c>
      <c r="H231" s="197">
        <v>1</v>
      </c>
      <c r="I231" s="198"/>
      <c r="L231" s="194"/>
      <c r="M231" s="199"/>
      <c r="N231" s="200"/>
      <c r="O231" s="200"/>
      <c r="P231" s="200"/>
      <c r="Q231" s="200"/>
      <c r="R231" s="200"/>
      <c r="S231" s="200"/>
      <c r="T231" s="201"/>
      <c r="AT231" s="195" t="s">
        <v>160</v>
      </c>
      <c r="AU231" s="195" t="s">
        <v>83</v>
      </c>
      <c r="AV231" s="12" t="s">
        <v>83</v>
      </c>
      <c r="AW231" s="12" t="s">
        <v>30</v>
      </c>
      <c r="AX231" s="12" t="s">
        <v>81</v>
      </c>
      <c r="AY231" s="195" t="s">
        <v>149</v>
      </c>
    </row>
    <row r="232" s="1" customFormat="1" ht="24" customHeight="1">
      <c r="B232" s="177"/>
      <c r="C232" s="211" t="s">
        <v>355</v>
      </c>
      <c r="D232" s="211" t="s">
        <v>223</v>
      </c>
      <c r="E232" s="212" t="s">
        <v>1729</v>
      </c>
      <c r="F232" s="213" t="s">
        <v>1730</v>
      </c>
      <c r="G232" s="214" t="s">
        <v>334</v>
      </c>
      <c r="H232" s="215">
        <v>1</v>
      </c>
      <c r="I232" s="216"/>
      <c r="J232" s="217">
        <f>ROUND(I232*H232,2)</f>
        <v>0</v>
      </c>
      <c r="K232" s="213" t="s">
        <v>1</v>
      </c>
      <c r="L232" s="218"/>
      <c r="M232" s="219" t="s">
        <v>1</v>
      </c>
      <c r="N232" s="220" t="s">
        <v>38</v>
      </c>
      <c r="O232" s="73"/>
      <c r="P232" s="187">
        <f>O232*H232</f>
        <v>0</v>
      </c>
      <c r="Q232" s="187">
        <v>0.015599999999999999</v>
      </c>
      <c r="R232" s="187">
        <f>Q232*H232</f>
        <v>0.015599999999999999</v>
      </c>
      <c r="S232" s="187">
        <v>0</v>
      </c>
      <c r="T232" s="188">
        <f>S232*H232</f>
        <v>0</v>
      </c>
      <c r="AR232" s="189" t="s">
        <v>199</v>
      </c>
      <c r="AT232" s="189" t="s">
        <v>223</v>
      </c>
      <c r="AU232" s="189" t="s">
        <v>83</v>
      </c>
      <c r="AY232" s="18" t="s">
        <v>149</v>
      </c>
      <c r="BE232" s="190">
        <f>IF(N232="základní",J232,0)</f>
        <v>0</v>
      </c>
      <c r="BF232" s="190">
        <f>IF(N232="snížená",J232,0)</f>
        <v>0</v>
      </c>
      <c r="BG232" s="190">
        <f>IF(N232="zákl. přenesená",J232,0)</f>
        <v>0</v>
      </c>
      <c r="BH232" s="190">
        <f>IF(N232="sníž. přenesená",J232,0)</f>
        <v>0</v>
      </c>
      <c r="BI232" s="190">
        <f>IF(N232="nulová",J232,0)</f>
        <v>0</v>
      </c>
      <c r="BJ232" s="18" t="s">
        <v>81</v>
      </c>
      <c r="BK232" s="190">
        <f>ROUND(I232*H232,2)</f>
        <v>0</v>
      </c>
      <c r="BL232" s="18" t="s">
        <v>156</v>
      </c>
      <c r="BM232" s="189" t="s">
        <v>1731</v>
      </c>
    </row>
    <row r="233" s="12" customFormat="1">
      <c r="B233" s="194"/>
      <c r="D233" s="191" t="s">
        <v>160</v>
      </c>
      <c r="E233" s="195" t="s">
        <v>1</v>
      </c>
      <c r="F233" s="196" t="s">
        <v>1460</v>
      </c>
      <c r="H233" s="197">
        <v>1</v>
      </c>
      <c r="I233" s="198"/>
      <c r="L233" s="194"/>
      <c r="M233" s="199"/>
      <c r="N233" s="200"/>
      <c r="O233" s="200"/>
      <c r="P233" s="200"/>
      <c r="Q233" s="200"/>
      <c r="R233" s="200"/>
      <c r="S233" s="200"/>
      <c r="T233" s="201"/>
      <c r="AT233" s="195" t="s">
        <v>160</v>
      </c>
      <c r="AU233" s="195" t="s">
        <v>83</v>
      </c>
      <c r="AV233" s="12" t="s">
        <v>83</v>
      </c>
      <c r="AW233" s="12" t="s">
        <v>30</v>
      </c>
      <c r="AX233" s="12" t="s">
        <v>81</v>
      </c>
      <c r="AY233" s="195" t="s">
        <v>149</v>
      </c>
    </row>
    <row r="234" s="1" customFormat="1" ht="36" customHeight="1">
      <c r="B234" s="177"/>
      <c r="C234" s="178" t="s">
        <v>359</v>
      </c>
      <c r="D234" s="178" t="s">
        <v>151</v>
      </c>
      <c r="E234" s="179" t="s">
        <v>1493</v>
      </c>
      <c r="F234" s="180" t="s">
        <v>1494</v>
      </c>
      <c r="G234" s="181" t="s">
        <v>281</v>
      </c>
      <c r="H234" s="182">
        <v>87.400000000000006</v>
      </c>
      <c r="I234" s="183"/>
      <c r="J234" s="184">
        <f>ROUND(I234*H234,2)</f>
        <v>0</v>
      </c>
      <c r="K234" s="180" t="s">
        <v>531</v>
      </c>
      <c r="L234" s="37"/>
      <c r="M234" s="185" t="s">
        <v>1</v>
      </c>
      <c r="N234" s="186" t="s">
        <v>38</v>
      </c>
      <c r="O234" s="73"/>
      <c r="P234" s="187">
        <f>O234*H234</f>
        <v>0</v>
      </c>
      <c r="Q234" s="187">
        <v>0</v>
      </c>
      <c r="R234" s="187">
        <f>Q234*H234</f>
        <v>0</v>
      </c>
      <c r="S234" s="187">
        <v>0</v>
      </c>
      <c r="T234" s="188">
        <f>S234*H234</f>
        <v>0</v>
      </c>
      <c r="AR234" s="189" t="s">
        <v>156</v>
      </c>
      <c r="AT234" s="189" t="s">
        <v>151</v>
      </c>
      <c r="AU234" s="189" t="s">
        <v>83</v>
      </c>
      <c r="AY234" s="18" t="s">
        <v>149</v>
      </c>
      <c r="BE234" s="190">
        <f>IF(N234="základní",J234,0)</f>
        <v>0</v>
      </c>
      <c r="BF234" s="190">
        <f>IF(N234="snížená",J234,0)</f>
        <v>0</v>
      </c>
      <c r="BG234" s="190">
        <f>IF(N234="zákl. přenesená",J234,0)</f>
        <v>0</v>
      </c>
      <c r="BH234" s="190">
        <f>IF(N234="sníž. přenesená",J234,0)</f>
        <v>0</v>
      </c>
      <c r="BI234" s="190">
        <f>IF(N234="nulová",J234,0)</f>
        <v>0</v>
      </c>
      <c r="BJ234" s="18" t="s">
        <v>81</v>
      </c>
      <c r="BK234" s="190">
        <f>ROUND(I234*H234,2)</f>
        <v>0</v>
      </c>
      <c r="BL234" s="18" t="s">
        <v>156</v>
      </c>
      <c r="BM234" s="189" t="s">
        <v>1732</v>
      </c>
    </row>
    <row r="235" s="12" customFormat="1">
      <c r="B235" s="194"/>
      <c r="D235" s="191" t="s">
        <v>160</v>
      </c>
      <c r="E235" s="195" t="s">
        <v>1</v>
      </c>
      <c r="F235" s="196" t="s">
        <v>1733</v>
      </c>
      <c r="H235" s="197">
        <v>87.400000000000006</v>
      </c>
      <c r="I235" s="198"/>
      <c r="L235" s="194"/>
      <c r="M235" s="199"/>
      <c r="N235" s="200"/>
      <c r="O235" s="200"/>
      <c r="P235" s="200"/>
      <c r="Q235" s="200"/>
      <c r="R235" s="200"/>
      <c r="S235" s="200"/>
      <c r="T235" s="201"/>
      <c r="AT235" s="195" t="s">
        <v>160</v>
      </c>
      <c r="AU235" s="195" t="s">
        <v>83</v>
      </c>
      <c r="AV235" s="12" t="s">
        <v>83</v>
      </c>
      <c r="AW235" s="12" t="s">
        <v>30</v>
      </c>
      <c r="AX235" s="12" t="s">
        <v>81</v>
      </c>
      <c r="AY235" s="195" t="s">
        <v>149</v>
      </c>
    </row>
    <row r="236" s="1" customFormat="1" ht="16.5" customHeight="1">
      <c r="B236" s="177"/>
      <c r="C236" s="211" t="s">
        <v>363</v>
      </c>
      <c r="D236" s="211" t="s">
        <v>223</v>
      </c>
      <c r="E236" s="212" t="s">
        <v>1497</v>
      </c>
      <c r="F236" s="213" t="s">
        <v>1498</v>
      </c>
      <c r="G236" s="214" t="s">
        <v>281</v>
      </c>
      <c r="H236" s="215">
        <v>88.710999999999999</v>
      </c>
      <c r="I236" s="216"/>
      <c r="J236" s="217">
        <f>ROUND(I236*H236,2)</f>
        <v>0</v>
      </c>
      <c r="K236" s="213" t="s">
        <v>531</v>
      </c>
      <c r="L236" s="218"/>
      <c r="M236" s="219" t="s">
        <v>1</v>
      </c>
      <c r="N236" s="220" t="s">
        <v>38</v>
      </c>
      <c r="O236" s="73"/>
      <c r="P236" s="187">
        <f>O236*H236</f>
        <v>0</v>
      </c>
      <c r="Q236" s="187">
        <v>0.0021900000000000001</v>
      </c>
      <c r="R236" s="187">
        <f>Q236*H236</f>
        <v>0.19427709000000001</v>
      </c>
      <c r="S236" s="187">
        <v>0</v>
      </c>
      <c r="T236" s="188">
        <f>S236*H236</f>
        <v>0</v>
      </c>
      <c r="AR236" s="189" t="s">
        <v>199</v>
      </c>
      <c r="AT236" s="189" t="s">
        <v>223</v>
      </c>
      <c r="AU236" s="189" t="s">
        <v>83</v>
      </c>
      <c r="AY236" s="18" t="s">
        <v>149</v>
      </c>
      <c r="BE236" s="190">
        <f>IF(N236="základní",J236,0)</f>
        <v>0</v>
      </c>
      <c r="BF236" s="190">
        <f>IF(N236="snížená",J236,0)</f>
        <v>0</v>
      </c>
      <c r="BG236" s="190">
        <f>IF(N236="zákl. přenesená",J236,0)</f>
        <v>0</v>
      </c>
      <c r="BH236" s="190">
        <f>IF(N236="sníž. přenesená",J236,0)</f>
        <v>0</v>
      </c>
      <c r="BI236" s="190">
        <f>IF(N236="nulová",J236,0)</f>
        <v>0</v>
      </c>
      <c r="BJ236" s="18" t="s">
        <v>81</v>
      </c>
      <c r="BK236" s="190">
        <f>ROUND(I236*H236,2)</f>
        <v>0</v>
      </c>
      <c r="BL236" s="18" t="s">
        <v>156</v>
      </c>
      <c r="BM236" s="189" t="s">
        <v>1734</v>
      </c>
    </row>
    <row r="237" s="12" customFormat="1">
      <c r="B237" s="194"/>
      <c r="D237" s="191" t="s">
        <v>160</v>
      </c>
      <c r="E237" s="195" t="s">
        <v>1</v>
      </c>
      <c r="F237" s="196" t="s">
        <v>1735</v>
      </c>
      <c r="H237" s="197">
        <v>88.710999999999999</v>
      </c>
      <c r="I237" s="198"/>
      <c r="L237" s="194"/>
      <c r="M237" s="199"/>
      <c r="N237" s="200"/>
      <c r="O237" s="200"/>
      <c r="P237" s="200"/>
      <c r="Q237" s="200"/>
      <c r="R237" s="200"/>
      <c r="S237" s="200"/>
      <c r="T237" s="201"/>
      <c r="AT237" s="195" t="s">
        <v>160</v>
      </c>
      <c r="AU237" s="195" t="s">
        <v>83</v>
      </c>
      <c r="AV237" s="12" t="s">
        <v>83</v>
      </c>
      <c r="AW237" s="12" t="s">
        <v>30</v>
      </c>
      <c r="AX237" s="12" t="s">
        <v>81</v>
      </c>
      <c r="AY237" s="195" t="s">
        <v>149</v>
      </c>
    </row>
    <row r="238" s="1" customFormat="1" ht="36" customHeight="1">
      <c r="B238" s="177"/>
      <c r="C238" s="178" t="s">
        <v>367</v>
      </c>
      <c r="D238" s="178" t="s">
        <v>151</v>
      </c>
      <c r="E238" s="179" t="s">
        <v>1736</v>
      </c>
      <c r="F238" s="180" t="s">
        <v>1737</v>
      </c>
      <c r="G238" s="181" t="s">
        <v>281</v>
      </c>
      <c r="H238" s="182">
        <v>1</v>
      </c>
      <c r="I238" s="183"/>
      <c r="J238" s="184">
        <f>ROUND(I238*H238,2)</f>
        <v>0</v>
      </c>
      <c r="K238" s="180" t="s">
        <v>531</v>
      </c>
      <c r="L238" s="37"/>
      <c r="M238" s="185" t="s">
        <v>1</v>
      </c>
      <c r="N238" s="186" t="s">
        <v>38</v>
      </c>
      <c r="O238" s="73"/>
      <c r="P238" s="187">
        <f>O238*H238</f>
        <v>0</v>
      </c>
      <c r="Q238" s="187">
        <v>0</v>
      </c>
      <c r="R238" s="187">
        <f>Q238*H238</f>
        <v>0</v>
      </c>
      <c r="S238" s="187">
        <v>0</v>
      </c>
      <c r="T238" s="188">
        <f>S238*H238</f>
        <v>0</v>
      </c>
      <c r="AR238" s="189" t="s">
        <v>156</v>
      </c>
      <c r="AT238" s="189" t="s">
        <v>151</v>
      </c>
      <c r="AU238" s="189" t="s">
        <v>83</v>
      </c>
      <c r="AY238" s="18" t="s">
        <v>149</v>
      </c>
      <c r="BE238" s="190">
        <f>IF(N238="základní",J238,0)</f>
        <v>0</v>
      </c>
      <c r="BF238" s="190">
        <f>IF(N238="snížená",J238,0)</f>
        <v>0</v>
      </c>
      <c r="BG238" s="190">
        <f>IF(N238="zákl. přenesená",J238,0)</f>
        <v>0</v>
      </c>
      <c r="BH238" s="190">
        <f>IF(N238="sníž. přenesená",J238,0)</f>
        <v>0</v>
      </c>
      <c r="BI238" s="190">
        <f>IF(N238="nulová",J238,0)</f>
        <v>0</v>
      </c>
      <c r="BJ238" s="18" t="s">
        <v>81</v>
      </c>
      <c r="BK238" s="190">
        <f>ROUND(I238*H238,2)</f>
        <v>0</v>
      </c>
      <c r="BL238" s="18" t="s">
        <v>156</v>
      </c>
      <c r="BM238" s="189" t="s">
        <v>1738</v>
      </c>
    </row>
    <row r="239" s="12" customFormat="1">
      <c r="B239" s="194"/>
      <c r="D239" s="191" t="s">
        <v>160</v>
      </c>
      <c r="E239" s="195" t="s">
        <v>1</v>
      </c>
      <c r="F239" s="196" t="s">
        <v>1739</v>
      </c>
      <c r="H239" s="197">
        <v>1</v>
      </c>
      <c r="I239" s="198"/>
      <c r="L239" s="194"/>
      <c r="M239" s="199"/>
      <c r="N239" s="200"/>
      <c r="O239" s="200"/>
      <c r="P239" s="200"/>
      <c r="Q239" s="200"/>
      <c r="R239" s="200"/>
      <c r="S239" s="200"/>
      <c r="T239" s="201"/>
      <c r="AT239" s="195" t="s">
        <v>160</v>
      </c>
      <c r="AU239" s="195" t="s">
        <v>83</v>
      </c>
      <c r="AV239" s="12" t="s">
        <v>83</v>
      </c>
      <c r="AW239" s="12" t="s">
        <v>30</v>
      </c>
      <c r="AX239" s="12" t="s">
        <v>81</v>
      </c>
      <c r="AY239" s="195" t="s">
        <v>149</v>
      </c>
    </row>
    <row r="240" s="1" customFormat="1" ht="16.5" customHeight="1">
      <c r="B240" s="177"/>
      <c r="C240" s="211" t="s">
        <v>374</v>
      </c>
      <c r="D240" s="211" t="s">
        <v>223</v>
      </c>
      <c r="E240" s="212" t="s">
        <v>1740</v>
      </c>
      <c r="F240" s="213" t="s">
        <v>1741</v>
      </c>
      <c r="G240" s="214" t="s">
        <v>281</v>
      </c>
      <c r="H240" s="215">
        <v>1.0149999999999999</v>
      </c>
      <c r="I240" s="216"/>
      <c r="J240" s="217">
        <f>ROUND(I240*H240,2)</f>
        <v>0</v>
      </c>
      <c r="K240" s="213" t="s">
        <v>531</v>
      </c>
      <c r="L240" s="218"/>
      <c r="M240" s="219" t="s">
        <v>1</v>
      </c>
      <c r="N240" s="220" t="s">
        <v>38</v>
      </c>
      <c r="O240" s="73"/>
      <c r="P240" s="187">
        <f>O240*H240</f>
        <v>0</v>
      </c>
      <c r="Q240" s="187">
        <v>0.0045700000000000003</v>
      </c>
      <c r="R240" s="187">
        <f>Q240*H240</f>
        <v>0.00463855</v>
      </c>
      <c r="S240" s="187">
        <v>0</v>
      </c>
      <c r="T240" s="188">
        <f>S240*H240</f>
        <v>0</v>
      </c>
      <c r="AR240" s="189" t="s">
        <v>199</v>
      </c>
      <c r="AT240" s="189" t="s">
        <v>223</v>
      </c>
      <c r="AU240" s="189" t="s">
        <v>83</v>
      </c>
      <c r="AY240" s="18" t="s">
        <v>149</v>
      </c>
      <c r="BE240" s="190">
        <f>IF(N240="základní",J240,0)</f>
        <v>0</v>
      </c>
      <c r="BF240" s="190">
        <f>IF(N240="snížená",J240,0)</f>
        <v>0</v>
      </c>
      <c r="BG240" s="190">
        <f>IF(N240="zákl. přenesená",J240,0)</f>
        <v>0</v>
      </c>
      <c r="BH240" s="190">
        <f>IF(N240="sníž. přenesená",J240,0)</f>
        <v>0</v>
      </c>
      <c r="BI240" s="190">
        <f>IF(N240="nulová",J240,0)</f>
        <v>0</v>
      </c>
      <c r="BJ240" s="18" t="s">
        <v>81</v>
      </c>
      <c r="BK240" s="190">
        <f>ROUND(I240*H240,2)</f>
        <v>0</v>
      </c>
      <c r="BL240" s="18" t="s">
        <v>156</v>
      </c>
      <c r="BM240" s="189" t="s">
        <v>1742</v>
      </c>
    </row>
    <row r="241" s="12" customFormat="1">
      <c r="B241" s="194"/>
      <c r="D241" s="191" t="s">
        <v>160</v>
      </c>
      <c r="E241" s="195" t="s">
        <v>1</v>
      </c>
      <c r="F241" s="196" t="s">
        <v>1743</v>
      </c>
      <c r="H241" s="197">
        <v>1.0149999999999999</v>
      </c>
      <c r="I241" s="198"/>
      <c r="L241" s="194"/>
      <c r="M241" s="199"/>
      <c r="N241" s="200"/>
      <c r="O241" s="200"/>
      <c r="P241" s="200"/>
      <c r="Q241" s="200"/>
      <c r="R241" s="200"/>
      <c r="S241" s="200"/>
      <c r="T241" s="201"/>
      <c r="AT241" s="195" t="s">
        <v>160</v>
      </c>
      <c r="AU241" s="195" t="s">
        <v>83</v>
      </c>
      <c r="AV241" s="12" t="s">
        <v>83</v>
      </c>
      <c r="AW241" s="12" t="s">
        <v>30</v>
      </c>
      <c r="AX241" s="12" t="s">
        <v>81</v>
      </c>
      <c r="AY241" s="195" t="s">
        <v>149</v>
      </c>
    </row>
    <row r="242" s="1" customFormat="1" ht="36" customHeight="1">
      <c r="B242" s="177"/>
      <c r="C242" s="178" t="s">
        <v>379</v>
      </c>
      <c r="D242" s="178" t="s">
        <v>151</v>
      </c>
      <c r="E242" s="179" t="s">
        <v>1509</v>
      </c>
      <c r="F242" s="180" t="s">
        <v>1510</v>
      </c>
      <c r="G242" s="181" t="s">
        <v>334</v>
      </c>
      <c r="H242" s="182">
        <v>2</v>
      </c>
      <c r="I242" s="183"/>
      <c r="J242" s="184">
        <f>ROUND(I242*H242,2)</f>
        <v>0</v>
      </c>
      <c r="K242" s="180" t="s">
        <v>531</v>
      </c>
      <c r="L242" s="37"/>
      <c r="M242" s="185" t="s">
        <v>1</v>
      </c>
      <c r="N242" s="186" t="s">
        <v>38</v>
      </c>
      <c r="O242" s="73"/>
      <c r="P242" s="187">
        <f>O242*H242</f>
        <v>0</v>
      </c>
      <c r="Q242" s="187">
        <v>0</v>
      </c>
      <c r="R242" s="187">
        <f>Q242*H242</f>
        <v>0</v>
      </c>
      <c r="S242" s="187">
        <v>0</v>
      </c>
      <c r="T242" s="188">
        <f>S242*H242</f>
        <v>0</v>
      </c>
      <c r="AR242" s="189" t="s">
        <v>156</v>
      </c>
      <c r="AT242" s="189" t="s">
        <v>151</v>
      </c>
      <c r="AU242" s="189" t="s">
        <v>83</v>
      </c>
      <c r="AY242" s="18" t="s">
        <v>149</v>
      </c>
      <c r="BE242" s="190">
        <f>IF(N242="základní",J242,0)</f>
        <v>0</v>
      </c>
      <c r="BF242" s="190">
        <f>IF(N242="snížená",J242,0)</f>
        <v>0</v>
      </c>
      <c r="BG242" s="190">
        <f>IF(N242="zákl. přenesená",J242,0)</f>
        <v>0</v>
      </c>
      <c r="BH242" s="190">
        <f>IF(N242="sníž. přenesená",J242,0)</f>
        <v>0</v>
      </c>
      <c r="BI242" s="190">
        <f>IF(N242="nulová",J242,0)</f>
        <v>0</v>
      </c>
      <c r="BJ242" s="18" t="s">
        <v>81</v>
      </c>
      <c r="BK242" s="190">
        <f>ROUND(I242*H242,2)</f>
        <v>0</v>
      </c>
      <c r="BL242" s="18" t="s">
        <v>156</v>
      </c>
      <c r="BM242" s="189" t="s">
        <v>1744</v>
      </c>
    </row>
    <row r="243" s="12" customFormat="1">
      <c r="B243" s="194"/>
      <c r="D243" s="191" t="s">
        <v>160</v>
      </c>
      <c r="E243" s="195" t="s">
        <v>1</v>
      </c>
      <c r="F243" s="196" t="s">
        <v>749</v>
      </c>
      <c r="H243" s="197">
        <v>2</v>
      </c>
      <c r="I243" s="198"/>
      <c r="L243" s="194"/>
      <c r="M243" s="199"/>
      <c r="N243" s="200"/>
      <c r="O243" s="200"/>
      <c r="P243" s="200"/>
      <c r="Q243" s="200"/>
      <c r="R243" s="200"/>
      <c r="S243" s="200"/>
      <c r="T243" s="201"/>
      <c r="AT243" s="195" t="s">
        <v>160</v>
      </c>
      <c r="AU243" s="195" t="s">
        <v>83</v>
      </c>
      <c r="AV243" s="12" t="s">
        <v>83</v>
      </c>
      <c r="AW243" s="12" t="s">
        <v>30</v>
      </c>
      <c r="AX243" s="12" t="s">
        <v>81</v>
      </c>
      <c r="AY243" s="195" t="s">
        <v>149</v>
      </c>
    </row>
    <row r="244" s="1" customFormat="1" ht="16.5" customHeight="1">
      <c r="B244" s="177"/>
      <c r="C244" s="211" t="s">
        <v>384</v>
      </c>
      <c r="D244" s="211" t="s">
        <v>223</v>
      </c>
      <c r="E244" s="212" t="s">
        <v>1512</v>
      </c>
      <c r="F244" s="213" t="s">
        <v>1513</v>
      </c>
      <c r="G244" s="214" t="s">
        <v>334</v>
      </c>
      <c r="H244" s="215">
        <v>2</v>
      </c>
      <c r="I244" s="216"/>
      <c r="J244" s="217">
        <f>ROUND(I244*H244,2)</f>
        <v>0</v>
      </c>
      <c r="K244" s="213" t="s">
        <v>1</v>
      </c>
      <c r="L244" s="218"/>
      <c r="M244" s="219" t="s">
        <v>1</v>
      </c>
      <c r="N244" s="220" t="s">
        <v>38</v>
      </c>
      <c r="O244" s="73"/>
      <c r="P244" s="187">
        <f>O244*H244</f>
        <v>0</v>
      </c>
      <c r="Q244" s="187">
        <v>0.016299999999999999</v>
      </c>
      <c r="R244" s="187">
        <f>Q244*H244</f>
        <v>0.032599999999999997</v>
      </c>
      <c r="S244" s="187">
        <v>0</v>
      </c>
      <c r="T244" s="188">
        <f>S244*H244</f>
        <v>0</v>
      </c>
      <c r="AR244" s="189" t="s">
        <v>199</v>
      </c>
      <c r="AT244" s="189" t="s">
        <v>223</v>
      </c>
      <c r="AU244" s="189" t="s">
        <v>83</v>
      </c>
      <c r="AY244" s="18" t="s">
        <v>149</v>
      </c>
      <c r="BE244" s="190">
        <f>IF(N244="základní",J244,0)</f>
        <v>0</v>
      </c>
      <c r="BF244" s="190">
        <f>IF(N244="snížená",J244,0)</f>
        <v>0</v>
      </c>
      <c r="BG244" s="190">
        <f>IF(N244="zákl. přenesená",J244,0)</f>
        <v>0</v>
      </c>
      <c r="BH244" s="190">
        <f>IF(N244="sníž. přenesená",J244,0)</f>
        <v>0</v>
      </c>
      <c r="BI244" s="190">
        <f>IF(N244="nulová",J244,0)</f>
        <v>0</v>
      </c>
      <c r="BJ244" s="18" t="s">
        <v>81</v>
      </c>
      <c r="BK244" s="190">
        <f>ROUND(I244*H244,2)</f>
        <v>0</v>
      </c>
      <c r="BL244" s="18" t="s">
        <v>156</v>
      </c>
      <c r="BM244" s="189" t="s">
        <v>1745</v>
      </c>
    </row>
    <row r="245" s="12" customFormat="1">
      <c r="B245" s="194"/>
      <c r="D245" s="191" t="s">
        <v>160</v>
      </c>
      <c r="E245" s="195" t="s">
        <v>1</v>
      </c>
      <c r="F245" s="196" t="s">
        <v>1469</v>
      </c>
      <c r="H245" s="197">
        <v>1</v>
      </c>
      <c r="I245" s="198"/>
      <c r="L245" s="194"/>
      <c r="M245" s="199"/>
      <c r="N245" s="200"/>
      <c r="O245" s="200"/>
      <c r="P245" s="200"/>
      <c r="Q245" s="200"/>
      <c r="R245" s="200"/>
      <c r="S245" s="200"/>
      <c r="T245" s="201"/>
      <c r="AT245" s="195" t="s">
        <v>160</v>
      </c>
      <c r="AU245" s="195" t="s">
        <v>83</v>
      </c>
      <c r="AV245" s="12" t="s">
        <v>83</v>
      </c>
      <c r="AW245" s="12" t="s">
        <v>30</v>
      </c>
      <c r="AX245" s="12" t="s">
        <v>73</v>
      </c>
      <c r="AY245" s="195" t="s">
        <v>149</v>
      </c>
    </row>
    <row r="246" s="12" customFormat="1">
      <c r="B246" s="194"/>
      <c r="D246" s="191" t="s">
        <v>160</v>
      </c>
      <c r="E246" s="195" t="s">
        <v>1</v>
      </c>
      <c r="F246" s="196" t="s">
        <v>1476</v>
      </c>
      <c r="H246" s="197">
        <v>1</v>
      </c>
      <c r="I246" s="198"/>
      <c r="L246" s="194"/>
      <c r="M246" s="199"/>
      <c r="N246" s="200"/>
      <c r="O246" s="200"/>
      <c r="P246" s="200"/>
      <c r="Q246" s="200"/>
      <c r="R246" s="200"/>
      <c r="S246" s="200"/>
      <c r="T246" s="201"/>
      <c r="AT246" s="195" t="s">
        <v>160</v>
      </c>
      <c r="AU246" s="195" t="s">
        <v>83</v>
      </c>
      <c r="AV246" s="12" t="s">
        <v>83</v>
      </c>
      <c r="AW246" s="12" t="s">
        <v>30</v>
      </c>
      <c r="AX246" s="12" t="s">
        <v>73</v>
      </c>
      <c r="AY246" s="195" t="s">
        <v>149</v>
      </c>
    </row>
    <row r="247" s="13" customFormat="1">
      <c r="B247" s="202"/>
      <c r="D247" s="191" t="s">
        <v>160</v>
      </c>
      <c r="E247" s="203" t="s">
        <v>1</v>
      </c>
      <c r="F247" s="204" t="s">
        <v>187</v>
      </c>
      <c r="H247" s="205">
        <v>2</v>
      </c>
      <c r="I247" s="206"/>
      <c r="L247" s="202"/>
      <c r="M247" s="207"/>
      <c r="N247" s="208"/>
      <c r="O247" s="208"/>
      <c r="P247" s="208"/>
      <c r="Q247" s="208"/>
      <c r="R247" s="208"/>
      <c r="S247" s="208"/>
      <c r="T247" s="209"/>
      <c r="AT247" s="203" t="s">
        <v>160</v>
      </c>
      <c r="AU247" s="203" t="s">
        <v>83</v>
      </c>
      <c r="AV247" s="13" t="s">
        <v>156</v>
      </c>
      <c r="AW247" s="13" t="s">
        <v>30</v>
      </c>
      <c r="AX247" s="13" t="s">
        <v>81</v>
      </c>
      <c r="AY247" s="203" t="s">
        <v>149</v>
      </c>
    </row>
    <row r="248" s="1" customFormat="1" ht="36" customHeight="1">
      <c r="B248" s="177"/>
      <c r="C248" s="178" t="s">
        <v>390</v>
      </c>
      <c r="D248" s="178" t="s">
        <v>151</v>
      </c>
      <c r="E248" s="179" t="s">
        <v>1515</v>
      </c>
      <c r="F248" s="180" t="s">
        <v>1516</v>
      </c>
      <c r="G248" s="181" t="s">
        <v>334</v>
      </c>
      <c r="H248" s="182">
        <v>1</v>
      </c>
      <c r="I248" s="183"/>
      <c r="J248" s="184">
        <f>ROUND(I248*H248,2)</f>
        <v>0</v>
      </c>
      <c r="K248" s="180" t="s">
        <v>1</v>
      </c>
      <c r="L248" s="37"/>
      <c r="M248" s="185" t="s">
        <v>1</v>
      </c>
      <c r="N248" s="186" t="s">
        <v>38</v>
      </c>
      <c r="O248" s="73"/>
      <c r="P248" s="187">
        <f>O248*H248</f>
        <v>0</v>
      </c>
      <c r="Q248" s="187">
        <v>0</v>
      </c>
      <c r="R248" s="187">
        <f>Q248*H248</f>
        <v>0</v>
      </c>
      <c r="S248" s="187">
        <v>0</v>
      </c>
      <c r="T248" s="188">
        <f>S248*H248</f>
        <v>0</v>
      </c>
      <c r="AR248" s="189" t="s">
        <v>156</v>
      </c>
      <c r="AT248" s="189" t="s">
        <v>151</v>
      </c>
      <c r="AU248" s="189" t="s">
        <v>83</v>
      </c>
      <c r="AY248" s="18" t="s">
        <v>149</v>
      </c>
      <c r="BE248" s="190">
        <f>IF(N248="základní",J248,0)</f>
        <v>0</v>
      </c>
      <c r="BF248" s="190">
        <f>IF(N248="snížená",J248,0)</f>
        <v>0</v>
      </c>
      <c r="BG248" s="190">
        <f>IF(N248="zákl. přenesená",J248,0)</f>
        <v>0</v>
      </c>
      <c r="BH248" s="190">
        <f>IF(N248="sníž. přenesená",J248,0)</f>
        <v>0</v>
      </c>
      <c r="BI248" s="190">
        <f>IF(N248="nulová",J248,0)</f>
        <v>0</v>
      </c>
      <c r="BJ248" s="18" t="s">
        <v>81</v>
      </c>
      <c r="BK248" s="190">
        <f>ROUND(I248*H248,2)</f>
        <v>0</v>
      </c>
      <c r="BL248" s="18" t="s">
        <v>156</v>
      </c>
      <c r="BM248" s="189" t="s">
        <v>1746</v>
      </c>
    </row>
    <row r="249" s="12" customFormat="1">
      <c r="B249" s="194"/>
      <c r="D249" s="191" t="s">
        <v>160</v>
      </c>
      <c r="E249" s="195" t="s">
        <v>1</v>
      </c>
      <c r="F249" s="196" t="s">
        <v>692</v>
      </c>
      <c r="H249" s="197">
        <v>1</v>
      </c>
      <c r="I249" s="198"/>
      <c r="L249" s="194"/>
      <c r="M249" s="199"/>
      <c r="N249" s="200"/>
      <c r="O249" s="200"/>
      <c r="P249" s="200"/>
      <c r="Q249" s="200"/>
      <c r="R249" s="200"/>
      <c r="S249" s="200"/>
      <c r="T249" s="201"/>
      <c r="AT249" s="195" t="s">
        <v>160</v>
      </c>
      <c r="AU249" s="195" t="s">
        <v>83</v>
      </c>
      <c r="AV249" s="12" t="s">
        <v>83</v>
      </c>
      <c r="AW249" s="12" t="s">
        <v>30</v>
      </c>
      <c r="AX249" s="12" t="s">
        <v>81</v>
      </c>
      <c r="AY249" s="195" t="s">
        <v>149</v>
      </c>
    </row>
    <row r="250" s="1" customFormat="1" ht="16.5" customHeight="1">
      <c r="B250" s="177"/>
      <c r="C250" s="211" t="s">
        <v>396</v>
      </c>
      <c r="D250" s="211" t="s">
        <v>223</v>
      </c>
      <c r="E250" s="212" t="s">
        <v>1747</v>
      </c>
      <c r="F250" s="213" t="s">
        <v>1748</v>
      </c>
      <c r="G250" s="214" t="s">
        <v>334</v>
      </c>
      <c r="H250" s="215">
        <v>1</v>
      </c>
      <c r="I250" s="216"/>
      <c r="J250" s="217">
        <f>ROUND(I250*H250,2)</f>
        <v>0</v>
      </c>
      <c r="K250" s="213" t="s">
        <v>1</v>
      </c>
      <c r="L250" s="218"/>
      <c r="M250" s="219" t="s">
        <v>1</v>
      </c>
      <c r="N250" s="220" t="s">
        <v>38</v>
      </c>
      <c r="O250" s="73"/>
      <c r="P250" s="187">
        <f>O250*H250</f>
        <v>0</v>
      </c>
      <c r="Q250" s="187">
        <v>0.019259999999999999</v>
      </c>
      <c r="R250" s="187">
        <f>Q250*H250</f>
        <v>0.019259999999999999</v>
      </c>
      <c r="S250" s="187">
        <v>0</v>
      </c>
      <c r="T250" s="188">
        <f>S250*H250</f>
        <v>0</v>
      </c>
      <c r="AR250" s="189" t="s">
        <v>199</v>
      </c>
      <c r="AT250" s="189" t="s">
        <v>223</v>
      </c>
      <c r="AU250" s="189" t="s">
        <v>83</v>
      </c>
      <c r="AY250" s="18" t="s">
        <v>149</v>
      </c>
      <c r="BE250" s="190">
        <f>IF(N250="základní",J250,0)</f>
        <v>0</v>
      </c>
      <c r="BF250" s="190">
        <f>IF(N250="snížená",J250,0)</f>
        <v>0</v>
      </c>
      <c r="BG250" s="190">
        <f>IF(N250="zákl. přenesená",J250,0)</f>
        <v>0</v>
      </c>
      <c r="BH250" s="190">
        <f>IF(N250="sníž. přenesená",J250,0)</f>
        <v>0</v>
      </c>
      <c r="BI250" s="190">
        <f>IF(N250="nulová",J250,0)</f>
        <v>0</v>
      </c>
      <c r="BJ250" s="18" t="s">
        <v>81</v>
      </c>
      <c r="BK250" s="190">
        <f>ROUND(I250*H250,2)</f>
        <v>0</v>
      </c>
      <c r="BL250" s="18" t="s">
        <v>156</v>
      </c>
      <c r="BM250" s="189" t="s">
        <v>1749</v>
      </c>
    </row>
    <row r="251" s="12" customFormat="1">
      <c r="B251" s="194"/>
      <c r="D251" s="191" t="s">
        <v>160</v>
      </c>
      <c r="E251" s="195" t="s">
        <v>1</v>
      </c>
      <c r="F251" s="196" t="s">
        <v>1460</v>
      </c>
      <c r="H251" s="197">
        <v>1</v>
      </c>
      <c r="I251" s="198"/>
      <c r="L251" s="194"/>
      <c r="M251" s="199"/>
      <c r="N251" s="200"/>
      <c r="O251" s="200"/>
      <c r="P251" s="200"/>
      <c r="Q251" s="200"/>
      <c r="R251" s="200"/>
      <c r="S251" s="200"/>
      <c r="T251" s="201"/>
      <c r="AT251" s="195" t="s">
        <v>160</v>
      </c>
      <c r="AU251" s="195" t="s">
        <v>83</v>
      </c>
      <c r="AV251" s="12" t="s">
        <v>83</v>
      </c>
      <c r="AW251" s="12" t="s">
        <v>30</v>
      </c>
      <c r="AX251" s="12" t="s">
        <v>81</v>
      </c>
      <c r="AY251" s="195" t="s">
        <v>149</v>
      </c>
    </row>
    <row r="252" s="1" customFormat="1" ht="36" customHeight="1">
      <c r="B252" s="177"/>
      <c r="C252" s="178" t="s">
        <v>401</v>
      </c>
      <c r="D252" s="178" t="s">
        <v>151</v>
      </c>
      <c r="E252" s="179" t="s">
        <v>1750</v>
      </c>
      <c r="F252" s="180" t="s">
        <v>1751</v>
      </c>
      <c r="G252" s="181" t="s">
        <v>334</v>
      </c>
      <c r="H252" s="182">
        <v>1</v>
      </c>
      <c r="I252" s="183"/>
      <c r="J252" s="184">
        <f>ROUND(I252*H252,2)</f>
        <v>0</v>
      </c>
      <c r="K252" s="180" t="s">
        <v>531</v>
      </c>
      <c r="L252" s="37"/>
      <c r="M252" s="185" t="s">
        <v>1</v>
      </c>
      <c r="N252" s="186" t="s">
        <v>38</v>
      </c>
      <c r="O252" s="73"/>
      <c r="P252" s="187">
        <f>O252*H252</f>
        <v>0</v>
      </c>
      <c r="Q252" s="187">
        <v>0</v>
      </c>
      <c r="R252" s="187">
        <f>Q252*H252</f>
        <v>0</v>
      </c>
      <c r="S252" s="187">
        <v>0</v>
      </c>
      <c r="T252" s="188">
        <f>S252*H252</f>
        <v>0</v>
      </c>
      <c r="AR252" s="189" t="s">
        <v>156</v>
      </c>
      <c r="AT252" s="189" t="s">
        <v>151</v>
      </c>
      <c r="AU252" s="189" t="s">
        <v>83</v>
      </c>
      <c r="AY252" s="18" t="s">
        <v>149</v>
      </c>
      <c r="BE252" s="190">
        <f>IF(N252="základní",J252,0)</f>
        <v>0</v>
      </c>
      <c r="BF252" s="190">
        <f>IF(N252="snížená",J252,0)</f>
        <v>0</v>
      </c>
      <c r="BG252" s="190">
        <f>IF(N252="zákl. přenesená",J252,0)</f>
        <v>0</v>
      </c>
      <c r="BH252" s="190">
        <f>IF(N252="sníž. přenesená",J252,0)</f>
        <v>0</v>
      </c>
      <c r="BI252" s="190">
        <f>IF(N252="nulová",J252,0)</f>
        <v>0</v>
      </c>
      <c r="BJ252" s="18" t="s">
        <v>81</v>
      </c>
      <c r="BK252" s="190">
        <f>ROUND(I252*H252,2)</f>
        <v>0</v>
      </c>
      <c r="BL252" s="18" t="s">
        <v>156</v>
      </c>
      <c r="BM252" s="189" t="s">
        <v>1752</v>
      </c>
    </row>
    <row r="253" s="12" customFormat="1">
      <c r="B253" s="194"/>
      <c r="D253" s="191" t="s">
        <v>160</v>
      </c>
      <c r="E253" s="195" t="s">
        <v>1</v>
      </c>
      <c r="F253" s="196" t="s">
        <v>692</v>
      </c>
      <c r="H253" s="197">
        <v>1</v>
      </c>
      <c r="I253" s="198"/>
      <c r="L253" s="194"/>
      <c r="M253" s="199"/>
      <c r="N253" s="200"/>
      <c r="O253" s="200"/>
      <c r="P253" s="200"/>
      <c r="Q253" s="200"/>
      <c r="R253" s="200"/>
      <c r="S253" s="200"/>
      <c r="T253" s="201"/>
      <c r="AT253" s="195" t="s">
        <v>160</v>
      </c>
      <c r="AU253" s="195" t="s">
        <v>83</v>
      </c>
      <c r="AV253" s="12" t="s">
        <v>83</v>
      </c>
      <c r="AW253" s="12" t="s">
        <v>30</v>
      </c>
      <c r="AX253" s="12" t="s">
        <v>81</v>
      </c>
      <c r="AY253" s="195" t="s">
        <v>149</v>
      </c>
    </row>
    <row r="254" s="1" customFormat="1" ht="24" customHeight="1">
      <c r="B254" s="177"/>
      <c r="C254" s="211" t="s">
        <v>406</v>
      </c>
      <c r="D254" s="211" t="s">
        <v>223</v>
      </c>
      <c r="E254" s="212" t="s">
        <v>1753</v>
      </c>
      <c r="F254" s="213" t="s">
        <v>1754</v>
      </c>
      <c r="G254" s="214" t="s">
        <v>334</v>
      </c>
      <c r="H254" s="215">
        <v>1</v>
      </c>
      <c r="I254" s="216"/>
      <c r="J254" s="217">
        <f>ROUND(I254*H254,2)</f>
        <v>0</v>
      </c>
      <c r="K254" s="213" t="s">
        <v>531</v>
      </c>
      <c r="L254" s="218"/>
      <c r="M254" s="219" t="s">
        <v>1</v>
      </c>
      <c r="N254" s="220" t="s">
        <v>38</v>
      </c>
      <c r="O254" s="73"/>
      <c r="P254" s="187">
        <f>O254*H254</f>
        <v>0</v>
      </c>
      <c r="Q254" s="187">
        <v>0.0060699999999999999</v>
      </c>
      <c r="R254" s="187">
        <f>Q254*H254</f>
        <v>0.0060699999999999999</v>
      </c>
      <c r="S254" s="187">
        <v>0</v>
      </c>
      <c r="T254" s="188">
        <f>S254*H254</f>
        <v>0</v>
      </c>
      <c r="AR254" s="189" t="s">
        <v>199</v>
      </c>
      <c r="AT254" s="189" t="s">
        <v>223</v>
      </c>
      <c r="AU254" s="189" t="s">
        <v>83</v>
      </c>
      <c r="AY254" s="18" t="s">
        <v>149</v>
      </c>
      <c r="BE254" s="190">
        <f>IF(N254="základní",J254,0)</f>
        <v>0</v>
      </c>
      <c r="BF254" s="190">
        <f>IF(N254="snížená",J254,0)</f>
        <v>0</v>
      </c>
      <c r="BG254" s="190">
        <f>IF(N254="zákl. přenesená",J254,0)</f>
        <v>0</v>
      </c>
      <c r="BH254" s="190">
        <f>IF(N254="sníž. přenesená",J254,0)</f>
        <v>0</v>
      </c>
      <c r="BI254" s="190">
        <f>IF(N254="nulová",J254,0)</f>
        <v>0</v>
      </c>
      <c r="BJ254" s="18" t="s">
        <v>81</v>
      </c>
      <c r="BK254" s="190">
        <f>ROUND(I254*H254,2)</f>
        <v>0</v>
      </c>
      <c r="BL254" s="18" t="s">
        <v>156</v>
      </c>
      <c r="BM254" s="189" t="s">
        <v>1755</v>
      </c>
    </row>
    <row r="255" s="12" customFormat="1">
      <c r="B255" s="194"/>
      <c r="D255" s="191" t="s">
        <v>160</v>
      </c>
      <c r="E255" s="195" t="s">
        <v>1</v>
      </c>
      <c r="F255" s="196" t="s">
        <v>1460</v>
      </c>
      <c r="H255" s="197">
        <v>1</v>
      </c>
      <c r="I255" s="198"/>
      <c r="L255" s="194"/>
      <c r="M255" s="199"/>
      <c r="N255" s="200"/>
      <c r="O255" s="200"/>
      <c r="P255" s="200"/>
      <c r="Q255" s="200"/>
      <c r="R255" s="200"/>
      <c r="S255" s="200"/>
      <c r="T255" s="201"/>
      <c r="AT255" s="195" t="s">
        <v>160</v>
      </c>
      <c r="AU255" s="195" t="s">
        <v>83</v>
      </c>
      <c r="AV255" s="12" t="s">
        <v>83</v>
      </c>
      <c r="AW255" s="12" t="s">
        <v>30</v>
      </c>
      <c r="AX255" s="12" t="s">
        <v>81</v>
      </c>
      <c r="AY255" s="195" t="s">
        <v>149</v>
      </c>
    </row>
    <row r="256" s="1" customFormat="1" ht="48" customHeight="1">
      <c r="B256" s="177"/>
      <c r="C256" s="178" t="s">
        <v>411</v>
      </c>
      <c r="D256" s="178" t="s">
        <v>151</v>
      </c>
      <c r="E256" s="179" t="s">
        <v>1527</v>
      </c>
      <c r="F256" s="180" t="s">
        <v>1528</v>
      </c>
      <c r="G256" s="181" t="s">
        <v>334</v>
      </c>
      <c r="H256" s="182">
        <v>4</v>
      </c>
      <c r="I256" s="183"/>
      <c r="J256" s="184">
        <f>ROUND(I256*H256,2)</f>
        <v>0</v>
      </c>
      <c r="K256" s="180" t="s">
        <v>531</v>
      </c>
      <c r="L256" s="37"/>
      <c r="M256" s="185" t="s">
        <v>1</v>
      </c>
      <c r="N256" s="186" t="s">
        <v>38</v>
      </c>
      <c r="O256" s="73"/>
      <c r="P256" s="187">
        <f>O256*H256</f>
        <v>0</v>
      </c>
      <c r="Q256" s="187">
        <v>0.0016199999999999999</v>
      </c>
      <c r="R256" s="187">
        <f>Q256*H256</f>
        <v>0.0064799999999999996</v>
      </c>
      <c r="S256" s="187">
        <v>0</v>
      </c>
      <c r="T256" s="188">
        <f>S256*H256</f>
        <v>0</v>
      </c>
      <c r="AR256" s="189" t="s">
        <v>156</v>
      </c>
      <c r="AT256" s="189" t="s">
        <v>151</v>
      </c>
      <c r="AU256" s="189" t="s">
        <v>83</v>
      </c>
      <c r="AY256" s="18" t="s">
        <v>149</v>
      </c>
      <c r="BE256" s="190">
        <f>IF(N256="základní",J256,0)</f>
        <v>0</v>
      </c>
      <c r="BF256" s="190">
        <f>IF(N256="snížená",J256,0)</f>
        <v>0</v>
      </c>
      <c r="BG256" s="190">
        <f>IF(N256="zákl. přenesená",J256,0)</f>
        <v>0</v>
      </c>
      <c r="BH256" s="190">
        <f>IF(N256="sníž. přenesená",J256,0)</f>
        <v>0</v>
      </c>
      <c r="BI256" s="190">
        <f>IF(N256="nulová",J256,0)</f>
        <v>0</v>
      </c>
      <c r="BJ256" s="18" t="s">
        <v>81</v>
      </c>
      <c r="BK256" s="190">
        <f>ROUND(I256*H256,2)</f>
        <v>0</v>
      </c>
      <c r="BL256" s="18" t="s">
        <v>156</v>
      </c>
      <c r="BM256" s="189" t="s">
        <v>1756</v>
      </c>
    </row>
    <row r="257" s="12" customFormat="1">
      <c r="B257" s="194"/>
      <c r="D257" s="191" t="s">
        <v>160</v>
      </c>
      <c r="E257" s="195" t="s">
        <v>1</v>
      </c>
      <c r="F257" s="196" t="s">
        <v>703</v>
      </c>
      <c r="H257" s="197">
        <v>4</v>
      </c>
      <c r="I257" s="198"/>
      <c r="L257" s="194"/>
      <c r="M257" s="199"/>
      <c r="N257" s="200"/>
      <c r="O257" s="200"/>
      <c r="P257" s="200"/>
      <c r="Q257" s="200"/>
      <c r="R257" s="200"/>
      <c r="S257" s="200"/>
      <c r="T257" s="201"/>
      <c r="AT257" s="195" t="s">
        <v>160</v>
      </c>
      <c r="AU257" s="195" t="s">
        <v>83</v>
      </c>
      <c r="AV257" s="12" t="s">
        <v>83</v>
      </c>
      <c r="AW257" s="12" t="s">
        <v>30</v>
      </c>
      <c r="AX257" s="12" t="s">
        <v>81</v>
      </c>
      <c r="AY257" s="195" t="s">
        <v>149</v>
      </c>
    </row>
    <row r="258" s="1" customFormat="1" ht="16.5" customHeight="1">
      <c r="B258" s="177"/>
      <c r="C258" s="211" t="s">
        <v>417</v>
      </c>
      <c r="D258" s="211" t="s">
        <v>223</v>
      </c>
      <c r="E258" s="212" t="s">
        <v>1530</v>
      </c>
      <c r="F258" s="213" t="s">
        <v>1531</v>
      </c>
      <c r="G258" s="214" t="s">
        <v>334</v>
      </c>
      <c r="H258" s="215">
        <v>2</v>
      </c>
      <c r="I258" s="216"/>
      <c r="J258" s="217">
        <f>ROUND(I258*H258,2)</f>
        <v>0</v>
      </c>
      <c r="K258" s="213" t="s">
        <v>1</v>
      </c>
      <c r="L258" s="218"/>
      <c r="M258" s="219" t="s">
        <v>1</v>
      </c>
      <c r="N258" s="220" t="s">
        <v>38</v>
      </c>
      <c r="O258" s="73"/>
      <c r="P258" s="187">
        <f>O258*H258</f>
        <v>0</v>
      </c>
      <c r="Q258" s="187">
        <v>0.01847</v>
      </c>
      <c r="R258" s="187">
        <f>Q258*H258</f>
        <v>0.036940000000000001</v>
      </c>
      <c r="S258" s="187">
        <v>0</v>
      </c>
      <c r="T258" s="188">
        <f>S258*H258</f>
        <v>0</v>
      </c>
      <c r="AR258" s="189" t="s">
        <v>199</v>
      </c>
      <c r="AT258" s="189" t="s">
        <v>223</v>
      </c>
      <c r="AU258" s="189" t="s">
        <v>83</v>
      </c>
      <c r="AY258" s="18" t="s">
        <v>149</v>
      </c>
      <c r="BE258" s="190">
        <f>IF(N258="základní",J258,0)</f>
        <v>0</v>
      </c>
      <c r="BF258" s="190">
        <f>IF(N258="snížená",J258,0)</f>
        <v>0</v>
      </c>
      <c r="BG258" s="190">
        <f>IF(N258="zákl. přenesená",J258,0)</f>
        <v>0</v>
      </c>
      <c r="BH258" s="190">
        <f>IF(N258="sníž. přenesená",J258,0)</f>
        <v>0</v>
      </c>
      <c r="BI258" s="190">
        <f>IF(N258="nulová",J258,0)</f>
        <v>0</v>
      </c>
      <c r="BJ258" s="18" t="s">
        <v>81</v>
      </c>
      <c r="BK258" s="190">
        <f>ROUND(I258*H258,2)</f>
        <v>0</v>
      </c>
      <c r="BL258" s="18" t="s">
        <v>156</v>
      </c>
      <c r="BM258" s="189" t="s">
        <v>1757</v>
      </c>
    </row>
    <row r="259" s="12" customFormat="1">
      <c r="B259" s="194"/>
      <c r="D259" s="191" t="s">
        <v>160</v>
      </c>
      <c r="E259" s="195" t="s">
        <v>1</v>
      </c>
      <c r="F259" s="196" t="s">
        <v>1469</v>
      </c>
      <c r="H259" s="197">
        <v>1</v>
      </c>
      <c r="I259" s="198"/>
      <c r="L259" s="194"/>
      <c r="M259" s="199"/>
      <c r="N259" s="200"/>
      <c r="O259" s="200"/>
      <c r="P259" s="200"/>
      <c r="Q259" s="200"/>
      <c r="R259" s="200"/>
      <c r="S259" s="200"/>
      <c r="T259" s="201"/>
      <c r="AT259" s="195" t="s">
        <v>160</v>
      </c>
      <c r="AU259" s="195" t="s">
        <v>83</v>
      </c>
      <c r="AV259" s="12" t="s">
        <v>83</v>
      </c>
      <c r="AW259" s="12" t="s">
        <v>30</v>
      </c>
      <c r="AX259" s="12" t="s">
        <v>73</v>
      </c>
      <c r="AY259" s="195" t="s">
        <v>149</v>
      </c>
    </row>
    <row r="260" s="12" customFormat="1">
      <c r="B260" s="194"/>
      <c r="D260" s="191" t="s">
        <v>160</v>
      </c>
      <c r="E260" s="195" t="s">
        <v>1</v>
      </c>
      <c r="F260" s="196" t="s">
        <v>1476</v>
      </c>
      <c r="H260" s="197">
        <v>1</v>
      </c>
      <c r="I260" s="198"/>
      <c r="L260" s="194"/>
      <c r="M260" s="199"/>
      <c r="N260" s="200"/>
      <c r="O260" s="200"/>
      <c r="P260" s="200"/>
      <c r="Q260" s="200"/>
      <c r="R260" s="200"/>
      <c r="S260" s="200"/>
      <c r="T260" s="201"/>
      <c r="AT260" s="195" t="s">
        <v>160</v>
      </c>
      <c r="AU260" s="195" t="s">
        <v>83</v>
      </c>
      <c r="AV260" s="12" t="s">
        <v>83</v>
      </c>
      <c r="AW260" s="12" t="s">
        <v>30</v>
      </c>
      <c r="AX260" s="12" t="s">
        <v>73</v>
      </c>
      <c r="AY260" s="195" t="s">
        <v>149</v>
      </c>
    </row>
    <row r="261" s="13" customFormat="1">
      <c r="B261" s="202"/>
      <c r="D261" s="191" t="s">
        <v>160</v>
      </c>
      <c r="E261" s="203" t="s">
        <v>1</v>
      </c>
      <c r="F261" s="204" t="s">
        <v>187</v>
      </c>
      <c r="H261" s="205">
        <v>2</v>
      </c>
      <c r="I261" s="206"/>
      <c r="L261" s="202"/>
      <c r="M261" s="207"/>
      <c r="N261" s="208"/>
      <c r="O261" s="208"/>
      <c r="P261" s="208"/>
      <c r="Q261" s="208"/>
      <c r="R261" s="208"/>
      <c r="S261" s="208"/>
      <c r="T261" s="209"/>
      <c r="AT261" s="203" t="s">
        <v>160</v>
      </c>
      <c r="AU261" s="203" t="s">
        <v>83</v>
      </c>
      <c r="AV261" s="13" t="s">
        <v>156</v>
      </c>
      <c r="AW261" s="13" t="s">
        <v>30</v>
      </c>
      <c r="AX261" s="13" t="s">
        <v>81</v>
      </c>
      <c r="AY261" s="203" t="s">
        <v>149</v>
      </c>
    </row>
    <row r="262" s="1" customFormat="1" ht="24" customHeight="1">
      <c r="B262" s="177"/>
      <c r="C262" s="211" t="s">
        <v>422</v>
      </c>
      <c r="D262" s="211" t="s">
        <v>223</v>
      </c>
      <c r="E262" s="212" t="s">
        <v>1533</v>
      </c>
      <c r="F262" s="213" t="s">
        <v>1534</v>
      </c>
      <c r="G262" s="214" t="s">
        <v>334</v>
      </c>
      <c r="H262" s="215">
        <v>2</v>
      </c>
      <c r="I262" s="216"/>
      <c r="J262" s="217">
        <f>ROUND(I262*H262,2)</f>
        <v>0</v>
      </c>
      <c r="K262" s="213" t="s">
        <v>1</v>
      </c>
      <c r="L262" s="218"/>
      <c r="M262" s="219" t="s">
        <v>1</v>
      </c>
      <c r="N262" s="220" t="s">
        <v>38</v>
      </c>
      <c r="O262" s="73"/>
      <c r="P262" s="187">
        <f>O262*H262</f>
        <v>0</v>
      </c>
      <c r="Q262" s="187">
        <v>0.0065399999999999998</v>
      </c>
      <c r="R262" s="187">
        <f>Q262*H262</f>
        <v>0.01308</v>
      </c>
      <c r="S262" s="187">
        <v>0</v>
      </c>
      <c r="T262" s="188">
        <f>S262*H262</f>
        <v>0</v>
      </c>
      <c r="AR262" s="189" t="s">
        <v>199</v>
      </c>
      <c r="AT262" s="189" t="s">
        <v>223</v>
      </c>
      <c r="AU262" s="189" t="s">
        <v>83</v>
      </c>
      <c r="AY262" s="18" t="s">
        <v>149</v>
      </c>
      <c r="BE262" s="190">
        <f>IF(N262="základní",J262,0)</f>
        <v>0</v>
      </c>
      <c r="BF262" s="190">
        <f>IF(N262="snížená",J262,0)</f>
        <v>0</v>
      </c>
      <c r="BG262" s="190">
        <f>IF(N262="zákl. přenesená",J262,0)</f>
        <v>0</v>
      </c>
      <c r="BH262" s="190">
        <f>IF(N262="sníž. přenesená",J262,0)</f>
        <v>0</v>
      </c>
      <c r="BI262" s="190">
        <f>IF(N262="nulová",J262,0)</f>
        <v>0</v>
      </c>
      <c r="BJ262" s="18" t="s">
        <v>81</v>
      </c>
      <c r="BK262" s="190">
        <f>ROUND(I262*H262,2)</f>
        <v>0</v>
      </c>
      <c r="BL262" s="18" t="s">
        <v>156</v>
      </c>
      <c r="BM262" s="189" t="s">
        <v>1758</v>
      </c>
    </row>
    <row r="263" s="12" customFormat="1">
      <c r="B263" s="194"/>
      <c r="D263" s="191" t="s">
        <v>160</v>
      </c>
      <c r="E263" s="195" t="s">
        <v>1</v>
      </c>
      <c r="F263" s="196" t="s">
        <v>1469</v>
      </c>
      <c r="H263" s="197">
        <v>1</v>
      </c>
      <c r="I263" s="198"/>
      <c r="L263" s="194"/>
      <c r="M263" s="199"/>
      <c r="N263" s="200"/>
      <c r="O263" s="200"/>
      <c r="P263" s="200"/>
      <c r="Q263" s="200"/>
      <c r="R263" s="200"/>
      <c r="S263" s="200"/>
      <c r="T263" s="201"/>
      <c r="AT263" s="195" t="s">
        <v>160</v>
      </c>
      <c r="AU263" s="195" t="s">
        <v>83</v>
      </c>
      <c r="AV263" s="12" t="s">
        <v>83</v>
      </c>
      <c r="AW263" s="12" t="s">
        <v>30</v>
      </c>
      <c r="AX263" s="12" t="s">
        <v>73</v>
      </c>
      <c r="AY263" s="195" t="s">
        <v>149</v>
      </c>
    </row>
    <row r="264" s="12" customFormat="1">
      <c r="B264" s="194"/>
      <c r="D264" s="191" t="s">
        <v>160</v>
      </c>
      <c r="E264" s="195" t="s">
        <v>1</v>
      </c>
      <c r="F264" s="196" t="s">
        <v>1476</v>
      </c>
      <c r="H264" s="197">
        <v>1</v>
      </c>
      <c r="I264" s="198"/>
      <c r="L264" s="194"/>
      <c r="M264" s="199"/>
      <c r="N264" s="200"/>
      <c r="O264" s="200"/>
      <c r="P264" s="200"/>
      <c r="Q264" s="200"/>
      <c r="R264" s="200"/>
      <c r="S264" s="200"/>
      <c r="T264" s="201"/>
      <c r="AT264" s="195" t="s">
        <v>160</v>
      </c>
      <c r="AU264" s="195" t="s">
        <v>83</v>
      </c>
      <c r="AV264" s="12" t="s">
        <v>83</v>
      </c>
      <c r="AW264" s="12" t="s">
        <v>30</v>
      </c>
      <c r="AX264" s="12" t="s">
        <v>73</v>
      </c>
      <c r="AY264" s="195" t="s">
        <v>149</v>
      </c>
    </row>
    <row r="265" s="13" customFormat="1">
      <c r="B265" s="202"/>
      <c r="D265" s="191" t="s">
        <v>160</v>
      </c>
      <c r="E265" s="203" t="s">
        <v>1</v>
      </c>
      <c r="F265" s="204" t="s">
        <v>187</v>
      </c>
      <c r="H265" s="205">
        <v>2</v>
      </c>
      <c r="I265" s="206"/>
      <c r="L265" s="202"/>
      <c r="M265" s="207"/>
      <c r="N265" s="208"/>
      <c r="O265" s="208"/>
      <c r="P265" s="208"/>
      <c r="Q265" s="208"/>
      <c r="R265" s="208"/>
      <c r="S265" s="208"/>
      <c r="T265" s="209"/>
      <c r="AT265" s="203" t="s">
        <v>160</v>
      </c>
      <c r="AU265" s="203" t="s">
        <v>83</v>
      </c>
      <c r="AV265" s="13" t="s">
        <v>156</v>
      </c>
      <c r="AW265" s="13" t="s">
        <v>30</v>
      </c>
      <c r="AX265" s="13" t="s">
        <v>81</v>
      </c>
      <c r="AY265" s="203" t="s">
        <v>149</v>
      </c>
    </row>
    <row r="266" s="1" customFormat="1" ht="24" customHeight="1">
      <c r="B266" s="177"/>
      <c r="C266" s="178" t="s">
        <v>429</v>
      </c>
      <c r="D266" s="178" t="s">
        <v>151</v>
      </c>
      <c r="E266" s="179" t="s">
        <v>1536</v>
      </c>
      <c r="F266" s="180" t="s">
        <v>1537</v>
      </c>
      <c r="G266" s="181" t="s">
        <v>334</v>
      </c>
      <c r="H266" s="182">
        <v>1</v>
      </c>
      <c r="I266" s="183"/>
      <c r="J266" s="184">
        <f>ROUND(I266*H266,2)</f>
        <v>0</v>
      </c>
      <c r="K266" s="180" t="s">
        <v>531</v>
      </c>
      <c r="L266" s="37"/>
      <c r="M266" s="185" t="s">
        <v>1</v>
      </c>
      <c r="N266" s="186" t="s">
        <v>38</v>
      </c>
      <c r="O266" s="73"/>
      <c r="P266" s="187">
        <f>O266*H266</f>
        <v>0</v>
      </c>
      <c r="Q266" s="187">
        <v>0.00034000000000000002</v>
      </c>
      <c r="R266" s="187">
        <f>Q266*H266</f>
        <v>0.00034000000000000002</v>
      </c>
      <c r="S266" s="187">
        <v>0</v>
      </c>
      <c r="T266" s="188">
        <f>S266*H266</f>
        <v>0</v>
      </c>
      <c r="AR266" s="189" t="s">
        <v>156</v>
      </c>
      <c r="AT266" s="189" t="s">
        <v>151</v>
      </c>
      <c r="AU266" s="189" t="s">
        <v>83</v>
      </c>
      <c r="AY266" s="18" t="s">
        <v>149</v>
      </c>
      <c r="BE266" s="190">
        <f>IF(N266="základní",J266,0)</f>
        <v>0</v>
      </c>
      <c r="BF266" s="190">
        <f>IF(N266="snížená",J266,0)</f>
        <v>0</v>
      </c>
      <c r="BG266" s="190">
        <f>IF(N266="zákl. přenesená",J266,0)</f>
        <v>0</v>
      </c>
      <c r="BH266" s="190">
        <f>IF(N266="sníž. přenesená",J266,0)</f>
        <v>0</v>
      </c>
      <c r="BI266" s="190">
        <f>IF(N266="nulová",J266,0)</f>
        <v>0</v>
      </c>
      <c r="BJ266" s="18" t="s">
        <v>81</v>
      </c>
      <c r="BK266" s="190">
        <f>ROUND(I266*H266,2)</f>
        <v>0</v>
      </c>
      <c r="BL266" s="18" t="s">
        <v>156</v>
      </c>
      <c r="BM266" s="189" t="s">
        <v>1759</v>
      </c>
    </row>
    <row r="267" s="12" customFormat="1">
      <c r="B267" s="194"/>
      <c r="D267" s="191" t="s">
        <v>160</v>
      </c>
      <c r="E267" s="195" t="s">
        <v>1</v>
      </c>
      <c r="F267" s="196" t="s">
        <v>692</v>
      </c>
      <c r="H267" s="197">
        <v>1</v>
      </c>
      <c r="I267" s="198"/>
      <c r="L267" s="194"/>
      <c r="M267" s="199"/>
      <c r="N267" s="200"/>
      <c r="O267" s="200"/>
      <c r="P267" s="200"/>
      <c r="Q267" s="200"/>
      <c r="R267" s="200"/>
      <c r="S267" s="200"/>
      <c r="T267" s="201"/>
      <c r="AT267" s="195" t="s">
        <v>160</v>
      </c>
      <c r="AU267" s="195" t="s">
        <v>83</v>
      </c>
      <c r="AV267" s="12" t="s">
        <v>83</v>
      </c>
      <c r="AW267" s="12" t="s">
        <v>30</v>
      </c>
      <c r="AX267" s="12" t="s">
        <v>81</v>
      </c>
      <c r="AY267" s="195" t="s">
        <v>149</v>
      </c>
    </row>
    <row r="268" s="1" customFormat="1" ht="16.5" customHeight="1">
      <c r="B268" s="177"/>
      <c r="C268" s="211" t="s">
        <v>435</v>
      </c>
      <c r="D268" s="211" t="s">
        <v>223</v>
      </c>
      <c r="E268" s="212" t="s">
        <v>1539</v>
      </c>
      <c r="F268" s="213" t="s">
        <v>1540</v>
      </c>
      <c r="G268" s="214" t="s">
        <v>334</v>
      </c>
      <c r="H268" s="215">
        <v>1</v>
      </c>
      <c r="I268" s="216"/>
      <c r="J268" s="217">
        <f>ROUND(I268*H268,2)</f>
        <v>0</v>
      </c>
      <c r="K268" s="213" t="s">
        <v>1</v>
      </c>
      <c r="L268" s="218"/>
      <c r="M268" s="219" t="s">
        <v>1</v>
      </c>
      <c r="N268" s="220" t="s">
        <v>38</v>
      </c>
      <c r="O268" s="73"/>
      <c r="P268" s="187">
        <f>O268*H268</f>
        <v>0</v>
      </c>
      <c r="Q268" s="187">
        <v>0.037999999999999999</v>
      </c>
      <c r="R268" s="187">
        <f>Q268*H268</f>
        <v>0.037999999999999999</v>
      </c>
      <c r="S268" s="187">
        <v>0</v>
      </c>
      <c r="T268" s="188">
        <f>S268*H268</f>
        <v>0</v>
      </c>
      <c r="AR268" s="189" t="s">
        <v>199</v>
      </c>
      <c r="AT268" s="189" t="s">
        <v>223</v>
      </c>
      <c r="AU268" s="189" t="s">
        <v>83</v>
      </c>
      <c r="AY268" s="18" t="s">
        <v>149</v>
      </c>
      <c r="BE268" s="190">
        <f>IF(N268="základní",J268,0)</f>
        <v>0</v>
      </c>
      <c r="BF268" s="190">
        <f>IF(N268="snížená",J268,0)</f>
        <v>0</v>
      </c>
      <c r="BG268" s="190">
        <f>IF(N268="zákl. přenesená",J268,0)</f>
        <v>0</v>
      </c>
      <c r="BH268" s="190">
        <f>IF(N268="sníž. přenesená",J268,0)</f>
        <v>0</v>
      </c>
      <c r="BI268" s="190">
        <f>IF(N268="nulová",J268,0)</f>
        <v>0</v>
      </c>
      <c r="BJ268" s="18" t="s">
        <v>81</v>
      </c>
      <c r="BK268" s="190">
        <f>ROUND(I268*H268,2)</f>
        <v>0</v>
      </c>
      <c r="BL268" s="18" t="s">
        <v>156</v>
      </c>
      <c r="BM268" s="189" t="s">
        <v>1760</v>
      </c>
    </row>
    <row r="269" s="12" customFormat="1">
      <c r="B269" s="194"/>
      <c r="D269" s="191" t="s">
        <v>160</v>
      </c>
      <c r="E269" s="195" t="s">
        <v>1</v>
      </c>
      <c r="F269" s="196" t="s">
        <v>1476</v>
      </c>
      <c r="H269" s="197">
        <v>1</v>
      </c>
      <c r="I269" s="198"/>
      <c r="L269" s="194"/>
      <c r="M269" s="199"/>
      <c r="N269" s="200"/>
      <c r="O269" s="200"/>
      <c r="P269" s="200"/>
      <c r="Q269" s="200"/>
      <c r="R269" s="200"/>
      <c r="S269" s="200"/>
      <c r="T269" s="201"/>
      <c r="AT269" s="195" t="s">
        <v>160</v>
      </c>
      <c r="AU269" s="195" t="s">
        <v>83</v>
      </c>
      <c r="AV269" s="12" t="s">
        <v>83</v>
      </c>
      <c r="AW269" s="12" t="s">
        <v>30</v>
      </c>
      <c r="AX269" s="12" t="s">
        <v>73</v>
      </c>
      <c r="AY269" s="195" t="s">
        <v>149</v>
      </c>
    </row>
    <row r="270" s="13" customFormat="1">
      <c r="B270" s="202"/>
      <c r="D270" s="191" t="s">
        <v>160</v>
      </c>
      <c r="E270" s="203" t="s">
        <v>1</v>
      </c>
      <c r="F270" s="204" t="s">
        <v>187</v>
      </c>
      <c r="H270" s="205">
        <v>1</v>
      </c>
      <c r="I270" s="206"/>
      <c r="L270" s="202"/>
      <c r="M270" s="207"/>
      <c r="N270" s="208"/>
      <c r="O270" s="208"/>
      <c r="P270" s="208"/>
      <c r="Q270" s="208"/>
      <c r="R270" s="208"/>
      <c r="S270" s="208"/>
      <c r="T270" s="209"/>
      <c r="AT270" s="203" t="s">
        <v>160</v>
      </c>
      <c r="AU270" s="203" t="s">
        <v>83</v>
      </c>
      <c r="AV270" s="13" t="s">
        <v>156</v>
      </c>
      <c r="AW270" s="13" t="s">
        <v>30</v>
      </c>
      <c r="AX270" s="13" t="s">
        <v>81</v>
      </c>
      <c r="AY270" s="203" t="s">
        <v>149</v>
      </c>
    </row>
    <row r="271" s="1" customFormat="1" ht="16.5" customHeight="1">
      <c r="B271" s="177"/>
      <c r="C271" s="211" t="s">
        <v>440</v>
      </c>
      <c r="D271" s="211" t="s">
        <v>223</v>
      </c>
      <c r="E271" s="212" t="s">
        <v>1542</v>
      </c>
      <c r="F271" s="213" t="s">
        <v>1543</v>
      </c>
      <c r="G271" s="214" t="s">
        <v>334</v>
      </c>
      <c r="H271" s="215">
        <v>1</v>
      </c>
      <c r="I271" s="216"/>
      <c r="J271" s="217">
        <f>ROUND(I271*H271,2)</f>
        <v>0</v>
      </c>
      <c r="K271" s="213" t="s">
        <v>1</v>
      </c>
      <c r="L271" s="218"/>
      <c r="M271" s="219" t="s">
        <v>1</v>
      </c>
      <c r="N271" s="220" t="s">
        <v>38</v>
      </c>
      <c r="O271" s="73"/>
      <c r="P271" s="187">
        <f>O271*H271</f>
        <v>0</v>
      </c>
      <c r="Q271" s="187">
        <v>0.001</v>
      </c>
      <c r="R271" s="187">
        <f>Q271*H271</f>
        <v>0.001</v>
      </c>
      <c r="S271" s="187">
        <v>0</v>
      </c>
      <c r="T271" s="188">
        <f>S271*H271</f>
        <v>0</v>
      </c>
      <c r="AR271" s="189" t="s">
        <v>199</v>
      </c>
      <c r="AT271" s="189" t="s">
        <v>223</v>
      </c>
      <c r="AU271" s="189" t="s">
        <v>83</v>
      </c>
      <c r="AY271" s="18" t="s">
        <v>149</v>
      </c>
      <c r="BE271" s="190">
        <f>IF(N271="základní",J271,0)</f>
        <v>0</v>
      </c>
      <c r="BF271" s="190">
        <f>IF(N271="snížená",J271,0)</f>
        <v>0</v>
      </c>
      <c r="BG271" s="190">
        <f>IF(N271="zákl. přenesená",J271,0)</f>
        <v>0</v>
      </c>
      <c r="BH271" s="190">
        <f>IF(N271="sníž. přenesená",J271,0)</f>
        <v>0</v>
      </c>
      <c r="BI271" s="190">
        <f>IF(N271="nulová",J271,0)</f>
        <v>0</v>
      </c>
      <c r="BJ271" s="18" t="s">
        <v>81</v>
      </c>
      <c r="BK271" s="190">
        <f>ROUND(I271*H271,2)</f>
        <v>0</v>
      </c>
      <c r="BL271" s="18" t="s">
        <v>156</v>
      </c>
      <c r="BM271" s="189" t="s">
        <v>1761</v>
      </c>
    </row>
    <row r="272" s="12" customFormat="1">
      <c r="B272" s="194"/>
      <c r="D272" s="191" t="s">
        <v>160</v>
      </c>
      <c r="E272" s="195" t="s">
        <v>1</v>
      </c>
      <c r="F272" s="196" t="s">
        <v>1476</v>
      </c>
      <c r="H272" s="197">
        <v>1</v>
      </c>
      <c r="I272" s="198"/>
      <c r="L272" s="194"/>
      <c r="M272" s="199"/>
      <c r="N272" s="200"/>
      <c r="O272" s="200"/>
      <c r="P272" s="200"/>
      <c r="Q272" s="200"/>
      <c r="R272" s="200"/>
      <c r="S272" s="200"/>
      <c r="T272" s="201"/>
      <c r="AT272" s="195" t="s">
        <v>160</v>
      </c>
      <c r="AU272" s="195" t="s">
        <v>83</v>
      </c>
      <c r="AV272" s="12" t="s">
        <v>83</v>
      </c>
      <c r="AW272" s="12" t="s">
        <v>30</v>
      </c>
      <c r="AX272" s="12" t="s">
        <v>81</v>
      </c>
      <c r="AY272" s="195" t="s">
        <v>149</v>
      </c>
    </row>
    <row r="273" s="1" customFormat="1" ht="24" customHeight="1">
      <c r="B273" s="177"/>
      <c r="C273" s="178" t="s">
        <v>447</v>
      </c>
      <c r="D273" s="178" t="s">
        <v>151</v>
      </c>
      <c r="E273" s="179" t="s">
        <v>1545</v>
      </c>
      <c r="F273" s="180" t="s">
        <v>1546</v>
      </c>
      <c r="G273" s="181" t="s">
        <v>334</v>
      </c>
      <c r="H273" s="182">
        <v>1</v>
      </c>
      <c r="I273" s="183"/>
      <c r="J273" s="184">
        <f>ROUND(I273*H273,2)</f>
        <v>0</v>
      </c>
      <c r="K273" s="180" t="s">
        <v>531</v>
      </c>
      <c r="L273" s="37"/>
      <c r="M273" s="185" t="s">
        <v>1</v>
      </c>
      <c r="N273" s="186" t="s">
        <v>38</v>
      </c>
      <c r="O273" s="73"/>
      <c r="P273" s="187">
        <f>O273*H273</f>
        <v>0</v>
      </c>
      <c r="Q273" s="187">
        <v>0.00034000000000000002</v>
      </c>
      <c r="R273" s="187">
        <f>Q273*H273</f>
        <v>0.00034000000000000002</v>
      </c>
      <c r="S273" s="187">
        <v>0</v>
      </c>
      <c r="T273" s="188">
        <f>S273*H273</f>
        <v>0</v>
      </c>
      <c r="AR273" s="189" t="s">
        <v>156</v>
      </c>
      <c r="AT273" s="189" t="s">
        <v>151</v>
      </c>
      <c r="AU273" s="189" t="s">
        <v>83</v>
      </c>
      <c r="AY273" s="18" t="s">
        <v>149</v>
      </c>
      <c r="BE273" s="190">
        <f>IF(N273="základní",J273,0)</f>
        <v>0</v>
      </c>
      <c r="BF273" s="190">
        <f>IF(N273="snížená",J273,0)</f>
        <v>0</v>
      </c>
      <c r="BG273" s="190">
        <f>IF(N273="zákl. přenesená",J273,0)</f>
        <v>0</v>
      </c>
      <c r="BH273" s="190">
        <f>IF(N273="sníž. přenesená",J273,0)</f>
        <v>0</v>
      </c>
      <c r="BI273" s="190">
        <f>IF(N273="nulová",J273,0)</f>
        <v>0</v>
      </c>
      <c r="BJ273" s="18" t="s">
        <v>81</v>
      </c>
      <c r="BK273" s="190">
        <f>ROUND(I273*H273,2)</f>
        <v>0</v>
      </c>
      <c r="BL273" s="18" t="s">
        <v>156</v>
      </c>
      <c r="BM273" s="189" t="s">
        <v>1762</v>
      </c>
    </row>
    <row r="274" s="12" customFormat="1">
      <c r="B274" s="194"/>
      <c r="D274" s="191" t="s">
        <v>160</v>
      </c>
      <c r="E274" s="195" t="s">
        <v>1</v>
      </c>
      <c r="F274" s="196" t="s">
        <v>692</v>
      </c>
      <c r="H274" s="197">
        <v>1</v>
      </c>
      <c r="I274" s="198"/>
      <c r="L274" s="194"/>
      <c r="M274" s="199"/>
      <c r="N274" s="200"/>
      <c r="O274" s="200"/>
      <c r="P274" s="200"/>
      <c r="Q274" s="200"/>
      <c r="R274" s="200"/>
      <c r="S274" s="200"/>
      <c r="T274" s="201"/>
      <c r="AT274" s="195" t="s">
        <v>160</v>
      </c>
      <c r="AU274" s="195" t="s">
        <v>83</v>
      </c>
      <c r="AV274" s="12" t="s">
        <v>83</v>
      </c>
      <c r="AW274" s="12" t="s">
        <v>30</v>
      </c>
      <c r="AX274" s="12" t="s">
        <v>81</v>
      </c>
      <c r="AY274" s="195" t="s">
        <v>149</v>
      </c>
    </row>
    <row r="275" s="1" customFormat="1" ht="16.5" customHeight="1">
      <c r="B275" s="177"/>
      <c r="C275" s="211" t="s">
        <v>771</v>
      </c>
      <c r="D275" s="211" t="s">
        <v>223</v>
      </c>
      <c r="E275" s="212" t="s">
        <v>1548</v>
      </c>
      <c r="F275" s="213" t="s">
        <v>1549</v>
      </c>
      <c r="G275" s="214" t="s">
        <v>334</v>
      </c>
      <c r="H275" s="215">
        <v>1</v>
      </c>
      <c r="I275" s="216"/>
      <c r="J275" s="217">
        <f>ROUND(I275*H275,2)</f>
        <v>0</v>
      </c>
      <c r="K275" s="213" t="s">
        <v>1</v>
      </c>
      <c r="L275" s="218"/>
      <c r="M275" s="219" t="s">
        <v>1</v>
      </c>
      <c r="N275" s="220" t="s">
        <v>38</v>
      </c>
      <c r="O275" s="73"/>
      <c r="P275" s="187">
        <f>O275*H275</f>
        <v>0</v>
      </c>
      <c r="Q275" s="187">
        <v>0.041000000000000002</v>
      </c>
      <c r="R275" s="187">
        <f>Q275*H275</f>
        <v>0.041000000000000002</v>
      </c>
      <c r="S275" s="187">
        <v>0</v>
      </c>
      <c r="T275" s="188">
        <f>S275*H275</f>
        <v>0</v>
      </c>
      <c r="AR275" s="189" t="s">
        <v>199</v>
      </c>
      <c r="AT275" s="189" t="s">
        <v>223</v>
      </c>
      <c r="AU275" s="189" t="s">
        <v>83</v>
      </c>
      <c r="AY275" s="18" t="s">
        <v>149</v>
      </c>
      <c r="BE275" s="190">
        <f>IF(N275="základní",J275,0)</f>
        <v>0</v>
      </c>
      <c r="BF275" s="190">
        <f>IF(N275="snížená",J275,0)</f>
        <v>0</v>
      </c>
      <c r="BG275" s="190">
        <f>IF(N275="zákl. přenesená",J275,0)</f>
        <v>0</v>
      </c>
      <c r="BH275" s="190">
        <f>IF(N275="sníž. přenesená",J275,0)</f>
        <v>0</v>
      </c>
      <c r="BI275" s="190">
        <f>IF(N275="nulová",J275,0)</f>
        <v>0</v>
      </c>
      <c r="BJ275" s="18" t="s">
        <v>81</v>
      </c>
      <c r="BK275" s="190">
        <f>ROUND(I275*H275,2)</f>
        <v>0</v>
      </c>
      <c r="BL275" s="18" t="s">
        <v>156</v>
      </c>
      <c r="BM275" s="189" t="s">
        <v>1763</v>
      </c>
    </row>
    <row r="276" s="12" customFormat="1">
      <c r="B276" s="194"/>
      <c r="D276" s="191" t="s">
        <v>160</v>
      </c>
      <c r="E276" s="195" t="s">
        <v>1</v>
      </c>
      <c r="F276" s="196" t="s">
        <v>1469</v>
      </c>
      <c r="H276" s="197">
        <v>1</v>
      </c>
      <c r="I276" s="198"/>
      <c r="L276" s="194"/>
      <c r="M276" s="199"/>
      <c r="N276" s="200"/>
      <c r="O276" s="200"/>
      <c r="P276" s="200"/>
      <c r="Q276" s="200"/>
      <c r="R276" s="200"/>
      <c r="S276" s="200"/>
      <c r="T276" s="201"/>
      <c r="AT276" s="195" t="s">
        <v>160</v>
      </c>
      <c r="AU276" s="195" t="s">
        <v>83</v>
      </c>
      <c r="AV276" s="12" t="s">
        <v>83</v>
      </c>
      <c r="AW276" s="12" t="s">
        <v>30</v>
      </c>
      <c r="AX276" s="12" t="s">
        <v>81</v>
      </c>
      <c r="AY276" s="195" t="s">
        <v>149</v>
      </c>
    </row>
    <row r="277" s="1" customFormat="1" ht="48" customHeight="1">
      <c r="B277" s="177"/>
      <c r="C277" s="178" t="s">
        <v>776</v>
      </c>
      <c r="D277" s="178" t="s">
        <v>151</v>
      </c>
      <c r="E277" s="179" t="s">
        <v>1551</v>
      </c>
      <c r="F277" s="180" t="s">
        <v>1552</v>
      </c>
      <c r="G277" s="181" t="s">
        <v>334</v>
      </c>
      <c r="H277" s="182">
        <v>14</v>
      </c>
      <c r="I277" s="183"/>
      <c r="J277" s="184">
        <f>ROUND(I277*H277,2)</f>
        <v>0</v>
      </c>
      <c r="K277" s="180" t="s">
        <v>531</v>
      </c>
      <c r="L277" s="37"/>
      <c r="M277" s="185" t="s">
        <v>1</v>
      </c>
      <c r="N277" s="186" t="s">
        <v>38</v>
      </c>
      <c r="O277" s="73"/>
      <c r="P277" s="187">
        <f>O277*H277</f>
        <v>0</v>
      </c>
      <c r="Q277" s="187">
        <v>0.00165</v>
      </c>
      <c r="R277" s="187">
        <f>Q277*H277</f>
        <v>0.023099999999999999</v>
      </c>
      <c r="S277" s="187">
        <v>0</v>
      </c>
      <c r="T277" s="188">
        <f>S277*H277</f>
        <v>0</v>
      </c>
      <c r="AR277" s="189" t="s">
        <v>156</v>
      </c>
      <c r="AT277" s="189" t="s">
        <v>151</v>
      </c>
      <c r="AU277" s="189" t="s">
        <v>83</v>
      </c>
      <c r="AY277" s="18" t="s">
        <v>149</v>
      </c>
      <c r="BE277" s="190">
        <f>IF(N277="základní",J277,0)</f>
        <v>0</v>
      </c>
      <c r="BF277" s="190">
        <f>IF(N277="snížená",J277,0)</f>
        <v>0</v>
      </c>
      <c r="BG277" s="190">
        <f>IF(N277="zákl. přenesená",J277,0)</f>
        <v>0</v>
      </c>
      <c r="BH277" s="190">
        <f>IF(N277="sníž. přenesená",J277,0)</f>
        <v>0</v>
      </c>
      <c r="BI277" s="190">
        <f>IF(N277="nulová",J277,0)</f>
        <v>0</v>
      </c>
      <c r="BJ277" s="18" t="s">
        <v>81</v>
      </c>
      <c r="BK277" s="190">
        <f>ROUND(I277*H277,2)</f>
        <v>0</v>
      </c>
      <c r="BL277" s="18" t="s">
        <v>156</v>
      </c>
      <c r="BM277" s="189" t="s">
        <v>1764</v>
      </c>
    </row>
    <row r="278" s="12" customFormat="1">
      <c r="B278" s="194"/>
      <c r="D278" s="191" t="s">
        <v>160</v>
      </c>
      <c r="E278" s="195" t="s">
        <v>1</v>
      </c>
      <c r="F278" s="196" t="s">
        <v>1765</v>
      </c>
      <c r="H278" s="197">
        <v>14</v>
      </c>
      <c r="I278" s="198"/>
      <c r="L278" s="194"/>
      <c r="M278" s="199"/>
      <c r="N278" s="200"/>
      <c r="O278" s="200"/>
      <c r="P278" s="200"/>
      <c r="Q278" s="200"/>
      <c r="R278" s="200"/>
      <c r="S278" s="200"/>
      <c r="T278" s="201"/>
      <c r="AT278" s="195" t="s">
        <v>160</v>
      </c>
      <c r="AU278" s="195" t="s">
        <v>83</v>
      </c>
      <c r="AV278" s="12" t="s">
        <v>83</v>
      </c>
      <c r="AW278" s="12" t="s">
        <v>30</v>
      </c>
      <c r="AX278" s="12" t="s">
        <v>81</v>
      </c>
      <c r="AY278" s="195" t="s">
        <v>149</v>
      </c>
    </row>
    <row r="279" s="1" customFormat="1" ht="24" customHeight="1">
      <c r="B279" s="177"/>
      <c r="C279" s="211" t="s">
        <v>780</v>
      </c>
      <c r="D279" s="211" t="s">
        <v>223</v>
      </c>
      <c r="E279" s="212" t="s">
        <v>1556</v>
      </c>
      <c r="F279" s="213" t="s">
        <v>1557</v>
      </c>
      <c r="G279" s="214" t="s">
        <v>334</v>
      </c>
      <c r="H279" s="215">
        <v>7</v>
      </c>
      <c r="I279" s="216"/>
      <c r="J279" s="217">
        <f>ROUND(I279*H279,2)</f>
        <v>0</v>
      </c>
      <c r="K279" s="213" t="s">
        <v>1</v>
      </c>
      <c r="L279" s="218"/>
      <c r="M279" s="219" t="s">
        <v>1</v>
      </c>
      <c r="N279" s="220" t="s">
        <v>38</v>
      </c>
      <c r="O279" s="73"/>
      <c r="P279" s="187">
        <f>O279*H279</f>
        <v>0</v>
      </c>
      <c r="Q279" s="187">
        <v>0.0065399999999999998</v>
      </c>
      <c r="R279" s="187">
        <f>Q279*H279</f>
        <v>0.045780000000000001</v>
      </c>
      <c r="S279" s="187">
        <v>0</v>
      </c>
      <c r="T279" s="188">
        <f>S279*H279</f>
        <v>0</v>
      </c>
      <c r="AR279" s="189" t="s">
        <v>199</v>
      </c>
      <c r="AT279" s="189" t="s">
        <v>223</v>
      </c>
      <c r="AU279" s="189" t="s">
        <v>83</v>
      </c>
      <c r="AY279" s="18" t="s">
        <v>149</v>
      </c>
      <c r="BE279" s="190">
        <f>IF(N279="základní",J279,0)</f>
        <v>0</v>
      </c>
      <c r="BF279" s="190">
        <f>IF(N279="snížená",J279,0)</f>
        <v>0</v>
      </c>
      <c r="BG279" s="190">
        <f>IF(N279="zákl. přenesená",J279,0)</f>
        <v>0</v>
      </c>
      <c r="BH279" s="190">
        <f>IF(N279="sníž. přenesená",J279,0)</f>
        <v>0</v>
      </c>
      <c r="BI279" s="190">
        <f>IF(N279="nulová",J279,0)</f>
        <v>0</v>
      </c>
      <c r="BJ279" s="18" t="s">
        <v>81</v>
      </c>
      <c r="BK279" s="190">
        <f>ROUND(I279*H279,2)</f>
        <v>0</v>
      </c>
      <c r="BL279" s="18" t="s">
        <v>156</v>
      </c>
      <c r="BM279" s="189" t="s">
        <v>1766</v>
      </c>
    </row>
    <row r="280" s="12" customFormat="1">
      <c r="B280" s="194"/>
      <c r="D280" s="191" t="s">
        <v>160</v>
      </c>
      <c r="E280" s="195" t="s">
        <v>1</v>
      </c>
      <c r="F280" s="196" t="s">
        <v>1467</v>
      </c>
      <c r="H280" s="197">
        <v>3</v>
      </c>
      <c r="I280" s="198"/>
      <c r="L280" s="194"/>
      <c r="M280" s="199"/>
      <c r="N280" s="200"/>
      <c r="O280" s="200"/>
      <c r="P280" s="200"/>
      <c r="Q280" s="200"/>
      <c r="R280" s="200"/>
      <c r="S280" s="200"/>
      <c r="T280" s="201"/>
      <c r="AT280" s="195" t="s">
        <v>160</v>
      </c>
      <c r="AU280" s="195" t="s">
        <v>83</v>
      </c>
      <c r="AV280" s="12" t="s">
        <v>83</v>
      </c>
      <c r="AW280" s="12" t="s">
        <v>30</v>
      </c>
      <c r="AX280" s="12" t="s">
        <v>73</v>
      </c>
      <c r="AY280" s="195" t="s">
        <v>149</v>
      </c>
    </row>
    <row r="281" s="12" customFormat="1">
      <c r="B281" s="194"/>
      <c r="D281" s="191" t="s">
        <v>160</v>
      </c>
      <c r="E281" s="195" t="s">
        <v>1</v>
      </c>
      <c r="F281" s="196" t="s">
        <v>1458</v>
      </c>
      <c r="H281" s="197">
        <v>2</v>
      </c>
      <c r="I281" s="198"/>
      <c r="L281" s="194"/>
      <c r="M281" s="199"/>
      <c r="N281" s="200"/>
      <c r="O281" s="200"/>
      <c r="P281" s="200"/>
      <c r="Q281" s="200"/>
      <c r="R281" s="200"/>
      <c r="S281" s="200"/>
      <c r="T281" s="201"/>
      <c r="AT281" s="195" t="s">
        <v>160</v>
      </c>
      <c r="AU281" s="195" t="s">
        <v>83</v>
      </c>
      <c r="AV281" s="12" t="s">
        <v>83</v>
      </c>
      <c r="AW281" s="12" t="s">
        <v>30</v>
      </c>
      <c r="AX281" s="12" t="s">
        <v>73</v>
      </c>
      <c r="AY281" s="195" t="s">
        <v>149</v>
      </c>
    </row>
    <row r="282" s="12" customFormat="1">
      <c r="B282" s="194"/>
      <c r="D282" s="191" t="s">
        <v>160</v>
      </c>
      <c r="E282" s="195" t="s">
        <v>1</v>
      </c>
      <c r="F282" s="196" t="s">
        <v>1721</v>
      </c>
      <c r="H282" s="197">
        <v>2</v>
      </c>
      <c r="I282" s="198"/>
      <c r="L282" s="194"/>
      <c r="M282" s="199"/>
      <c r="N282" s="200"/>
      <c r="O282" s="200"/>
      <c r="P282" s="200"/>
      <c r="Q282" s="200"/>
      <c r="R282" s="200"/>
      <c r="S282" s="200"/>
      <c r="T282" s="201"/>
      <c r="AT282" s="195" t="s">
        <v>160</v>
      </c>
      <c r="AU282" s="195" t="s">
        <v>83</v>
      </c>
      <c r="AV282" s="12" t="s">
        <v>83</v>
      </c>
      <c r="AW282" s="12" t="s">
        <v>30</v>
      </c>
      <c r="AX282" s="12" t="s">
        <v>73</v>
      </c>
      <c r="AY282" s="195" t="s">
        <v>149</v>
      </c>
    </row>
    <row r="283" s="13" customFormat="1">
      <c r="B283" s="202"/>
      <c r="D283" s="191" t="s">
        <v>160</v>
      </c>
      <c r="E283" s="203" t="s">
        <v>1</v>
      </c>
      <c r="F283" s="204" t="s">
        <v>187</v>
      </c>
      <c r="H283" s="205">
        <v>7</v>
      </c>
      <c r="I283" s="206"/>
      <c r="L283" s="202"/>
      <c r="M283" s="207"/>
      <c r="N283" s="208"/>
      <c r="O283" s="208"/>
      <c r="P283" s="208"/>
      <c r="Q283" s="208"/>
      <c r="R283" s="208"/>
      <c r="S283" s="208"/>
      <c r="T283" s="209"/>
      <c r="AT283" s="203" t="s">
        <v>160</v>
      </c>
      <c r="AU283" s="203" t="s">
        <v>83</v>
      </c>
      <c r="AV283" s="13" t="s">
        <v>156</v>
      </c>
      <c r="AW283" s="13" t="s">
        <v>30</v>
      </c>
      <c r="AX283" s="13" t="s">
        <v>81</v>
      </c>
      <c r="AY283" s="203" t="s">
        <v>149</v>
      </c>
    </row>
    <row r="284" s="1" customFormat="1" ht="16.5" customHeight="1">
      <c r="B284" s="177"/>
      <c r="C284" s="211" t="s">
        <v>785</v>
      </c>
      <c r="D284" s="211" t="s">
        <v>223</v>
      </c>
      <c r="E284" s="212" t="s">
        <v>1560</v>
      </c>
      <c r="F284" s="213" t="s">
        <v>1561</v>
      </c>
      <c r="G284" s="214" t="s">
        <v>334</v>
      </c>
      <c r="H284" s="215">
        <v>7</v>
      </c>
      <c r="I284" s="216"/>
      <c r="J284" s="217">
        <f>ROUND(I284*H284,2)</f>
        <v>0</v>
      </c>
      <c r="K284" s="213" t="s">
        <v>531</v>
      </c>
      <c r="L284" s="218"/>
      <c r="M284" s="219" t="s">
        <v>1</v>
      </c>
      <c r="N284" s="220" t="s">
        <v>38</v>
      </c>
      <c r="O284" s="73"/>
      <c r="P284" s="187">
        <f>O284*H284</f>
        <v>0</v>
      </c>
      <c r="Q284" s="187">
        <v>0.024500000000000001</v>
      </c>
      <c r="R284" s="187">
        <f>Q284*H284</f>
        <v>0.17150000000000001</v>
      </c>
      <c r="S284" s="187">
        <v>0</v>
      </c>
      <c r="T284" s="188">
        <f>S284*H284</f>
        <v>0</v>
      </c>
      <c r="AR284" s="189" t="s">
        <v>199</v>
      </c>
      <c r="AT284" s="189" t="s">
        <v>223</v>
      </c>
      <c r="AU284" s="189" t="s">
        <v>83</v>
      </c>
      <c r="AY284" s="18" t="s">
        <v>149</v>
      </c>
      <c r="BE284" s="190">
        <f>IF(N284="základní",J284,0)</f>
        <v>0</v>
      </c>
      <c r="BF284" s="190">
        <f>IF(N284="snížená",J284,0)</f>
        <v>0</v>
      </c>
      <c r="BG284" s="190">
        <f>IF(N284="zákl. přenesená",J284,0)</f>
        <v>0</v>
      </c>
      <c r="BH284" s="190">
        <f>IF(N284="sníž. přenesená",J284,0)</f>
        <v>0</v>
      </c>
      <c r="BI284" s="190">
        <f>IF(N284="nulová",J284,0)</f>
        <v>0</v>
      </c>
      <c r="BJ284" s="18" t="s">
        <v>81</v>
      </c>
      <c r="BK284" s="190">
        <f>ROUND(I284*H284,2)</f>
        <v>0</v>
      </c>
      <c r="BL284" s="18" t="s">
        <v>156</v>
      </c>
      <c r="BM284" s="189" t="s">
        <v>1767</v>
      </c>
    </row>
    <row r="285" s="12" customFormat="1">
      <c r="B285" s="194"/>
      <c r="D285" s="191" t="s">
        <v>160</v>
      </c>
      <c r="E285" s="195" t="s">
        <v>1</v>
      </c>
      <c r="F285" s="196" t="s">
        <v>1467</v>
      </c>
      <c r="H285" s="197">
        <v>3</v>
      </c>
      <c r="I285" s="198"/>
      <c r="L285" s="194"/>
      <c r="M285" s="199"/>
      <c r="N285" s="200"/>
      <c r="O285" s="200"/>
      <c r="P285" s="200"/>
      <c r="Q285" s="200"/>
      <c r="R285" s="200"/>
      <c r="S285" s="200"/>
      <c r="T285" s="201"/>
      <c r="AT285" s="195" t="s">
        <v>160</v>
      </c>
      <c r="AU285" s="195" t="s">
        <v>83</v>
      </c>
      <c r="AV285" s="12" t="s">
        <v>83</v>
      </c>
      <c r="AW285" s="12" t="s">
        <v>30</v>
      </c>
      <c r="AX285" s="12" t="s">
        <v>73</v>
      </c>
      <c r="AY285" s="195" t="s">
        <v>149</v>
      </c>
    </row>
    <row r="286" s="12" customFormat="1">
      <c r="B286" s="194"/>
      <c r="D286" s="191" t="s">
        <v>160</v>
      </c>
      <c r="E286" s="195" t="s">
        <v>1</v>
      </c>
      <c r="F286" s="196" t="s">
        <v>1458</v>
      </c>
      <c r="H286" s="197">
        <v>2</v>
      </c>
      <c r="I286" s="198"/>
      <c r="L286" s="194"/>
      <c r="M286" s="199"/>
      <c r="N286" s="200"/>
      <c r="O286" s="200"/>
      <c r="P286" s="200"/>
      <c r="Q286" s="200"/>
      <c r="R286" s="200"/>
      <c r="S286" s="200"/>
      <c r="T286" s="201"/>
      <c r="AT286" s="195" t="s">
        <v>160</v>
      </c>
      <c r="AU286" s="195" t="s">
        <v>83</v>
      </c>
      <c r="AV286" s="12" t="s">
        <v>83</v>
      </c>
      <c r="AW286" s="12" t="s">
        <v>30</v>
      </c>
      <c r="AX286" s="12" t="s">
        <v>73</v>
      </c>
      <c r="AY286" s="195" t="s">
        <v>149</v>
      </c>
    </row>
    <row r="287" s="12" customFormat="1">
      <c r="B287" s="194"/>
      <c r="D287" s="191" t="s">
        <v>160</v>
      </c>
      <c r="E287" s="195" t="s">
        <v>1</v>
      </c>
      <c r="F287" s="196" t="s">
        <v>1721</v>
      </c>
      <c r="H287" s="197">
        <v>2</v>
      </c>
      <c r="I287" s="198"/>
      <c r="L287" s="194"/>
      <c r="M287" s="199"/>
      <c r="N287" s="200"/>
      <c r="O287" s="200"/>
      <c r="P287" s="200"/>
      <c r="Q287" s="200"/>
      <c r="R287" s="200"/>
      <c r="S287" s="200"/>
      <c r="T287" s="201"/>
      <c r="AT287" s="195" t="s">
        <v>160</v>
      </c>
      <c r="AU287" s="195" t="s">
        <v>83</v>
      </c>
      <c r="AV287" s="12" t="s">
        <v>83</v>
      </c>
      <c r="AW287" s="12" t="s">
        <v>30</v>
      </c>
      <c r="AX287" s="12" t="s">
        <v>73</v>
      </c>
      <c r="AY287" s="195" t="s">
        <v>149</v>
      </c>
    </row>
    <row r="288" s="13" customFormat="1">
      <c r="B288" s="202"/>
      <c r="D288" s="191" t="s">
        <v>160</v>
      </c>
      <c r="E288" s="203" t="s">
        <v>1</v>
      </c>
      <c r="F288" s="204" t="s">
        <v>187</v>
      </c>
      <c r="H288" s="205">
        <v>7</v>
      </c>
      <c r="I288" s="206"/>
      <c r="L288" s="202"/>
      <c r="M288" s="207"/>
      <c r="N288" s="208"/>
      <c r="O288" s="208"/>
      <c r="P288" s="208"/>
      <c r="Q288" s="208"/>
      <c r="R288" s="208"/>
      <c r="S288" s="208"/>
      <c r="T288" s="209"/>
      <c r="AT288" s="203" t="s">
        <v>160</v>
      </c>
      <c r="AU288" s="203" t="s">
        <v>83</v>
      </c>
      <c r="AV288" s="13" t="s">
        <v>156</v>
      </c>
      <c r="AW288" s="13" t="s">
        <v>30</v>
      </c>
      <c r="AX288" s="13" t="s">
        <v>81</v>
      </c>
      <c r="AY288" s="203" t="s">
        <v>149</v>
      </c>
    </row>
    <row r="289" s="1" customFormat="1" ht="48" customHeight="1">
      <c r="B289" s="177"/>
      <c r="C289" s="178" t="s">
        <v>790</v>
      </c>
      <c r="D289" s="178" t="s">
        <v>151</v>
      </c>
      <c r="E289" s="179" t="s">
        <v>1563</v>
      </c>
      <c r="F289" s="180" t="s">
        <v>1564</v>
      </c>
      <c r="G289" s="181" t="s">
        <v>334</v>
      </c>
      <c r="H289" s="182">
        <v>2</v>
      </c>
      <c r="I289" s="183"/>
      <c r="J289" s="184">
        <f>ROUND(I289*H289,2)</f>
        <v>0</v>
      </c>
      <c r="K289" s="180" t="s">
        <v>531</v>
      </c>
      <c r="L289" s="37"/>
      <c r="M289" s="185" t="s">
        <v>1</v>
      </c>
      <c r="N289" s="186" t="s">
        <v>38</v>
      </c>
      <c r="O289" s="73"/>
      <c r="P289" s="187">
        <f>O289*H289</f>
        <v>0</v>
      </c>
      <c r="Q289" s="187">
        <v>0.00296</v>
      </c>
      <c r="R289" s="187">
        <f>Q289*H289</f>
        <v>0.0059199999999999999</v>
      </c>
      <c r="S289" s="187">
        <v>0</v>
      </c>
      <c r="T289" s="188">
        <f>S289*H289</f>
        <v>0</v>
      </c>
      <c r="AR289" s="189" t="s">
        <v>156</v>
      </c>
      <c r="AT289" s="189" t="s">
        <v>151</v>
      </c>
      <c r="AU289" s="189" t="s">
        <v>83</v>
      </c>
      <c r="AY289" s="18" t="s">
        <v>149</v>
      </c>
      <c r="BE289" s="190">
        <f>IF(N289="základní",J289,0)</f>
        <v>0</v>
      </c>
      <c r="BF289" s="190">
        <f>IF(N289="snížená",J289,0)</f>
        <v>0</v>
      </c>
      <c r="BG289" s="190">
        <f>IF(N289="zákl. přenesená",J289,0)</f>
        <v>0</v>
      </c>
      <c r="BH289" s="190">
        <f>IF(N289="sníž. přenesená",J289,0)</f>
        <v>0</v>
      </c>
      <c r="BI289" s="190">
        <f>IF(N289="nulová",J289,0)</f>
        <v>0</v>
      </c>
      <c r="BJ289" s="18" t="s">
        <v>81</v>
      </c>
      <c r="BK289" s="190">
        <f>ROUND(I289*H289,2)</f>
        <v>0</v>
      </c>
      <c r="BL289" s="18" t="s">
        <v>156</v>
      </c>
      <c r="BM289" s="189" t="s">
        <v>1768</v>
      </c>
    </row>
    <row r="290" s="12" customFormat="1">
      <c r="B290" s="194"/>
      <c r="D290" s="191" t="s">
        <v>160</v>
      </c>
      <c r="E290" s="195" t="s">
        <v>1</v>
      </c>
      <c r="F290" s="196" t="s">
        <v>749</v>
      </c>
      <c r="H290" s="197">
        <v>2</v>
      </c>
      <c r="I290" s="198"/>
      <c r="L290" s="194"/>
      <c r="M290" s="199"/>
      <c r="N290" s="200"/>
      <c r="O290" s="200"/>
      <c r="P290" s="200"/>
      <c r="Q290" s="200"/>
      <c r="R290" s="200"/>
      <c r="S290" s="200"/>
      <c r="T290" s="201"/>
      <c r="AT290" s="195" t="s">
        <v>160</v>
      </c>
      <c r="AU290" s="195" t="s">
        <v>83</v>
      </c>
      <c r="AV290" s="12" t="s">
        <v>83</v>
      </c>
      <c r="AW290" s="12" t="s">
        <v>30</v>
      </c>
      <c r="AX290" s="12" t="s">
        <v>81</v>
      </c>
      <c r="AY290" s="195" t="s">
        <v>149</v>
      </c>
    </row>
    <row r="291" s="1" customFormat="1" ht="16.5" customHeight="1">
      <c r="B291" s="177"/>
      <c r="C291" s="211" t="s">
        <v>795</v>
      </c>
      <c r="D291" s="211" t="s">
        <v>223</v>
      </c>
      <c r="E291" s="212" t="s">
        <v>1566</v>
      </c>
      <c r="F291" s="213" t="s">
        <v>1567</v>
      </c>
      <c r="G291" s="214" t="s">
        <v>334</v>
      </c>
      <c r="H291" s="215">
        <v>1</v>
      </c>
      <c r="I291" s="216"/>
      <c r="J291" s="217">
        <f>ROUND(I291*H291,2)</f>
        <v>0</v>
      </c>
      <c r="K291" s="213" t="s">
        <v>1</v>
      </c>
      <c r="L291" s="218"/>
      <c r="M291" s="219" t="s">
        <v>1</v>
      </c>
      <c r="N291" s="220" t="s">
        <v>38</v>
      </c>
      <c r="O291" s="73"/>
      <c r="P291" s="187">
        <f>O291*H291</f>
        <v>0</v>
      </c>
      <c r="Q291" s="187">
        <v>0.040250000000000001</v>
      </c>
      <c r="R291" s="187">
        <f>Q291*H291</f>
        <v>0.040250000000000001</v>
      </c>
      <c r="S291" s="187">
        <v>0</v>
      </c>
      <c r="T291" s="188">
        <f>S291*H291</f>
        <v>0</v>
      </c>
      <c r="AR291" s="189" t="s">
        <v>199</v>
      </c>
      <c r="AT291" s="189" t="s">
        <v>223</v>
      </c>
      <c r="AU291" s="189" t="s">
        <v>83</v>
      </c>
      <c r="AY291" s="18" t="s">
        <v>149</v>
      </c>
      <c r="BE291" s="190">
        <f>IF(N291="základní",J291,0)</f>
        <v>0</v>
      </c>
      <c r="BF291" s="190">
        <f>IF(N291="snížená",J291,0)</f>
        <v>0</v>
      </c>
      <c r="BG291" s="190">
        <f>IF(N291="zákl. přenesená",J291,0)</f>
        <v>0</v>
      </c>
      <c r="BH291" s="190">
        <f>IF(N291="sníž. přenesená",J291,0)</f>
        <v>0</v>
      </c>
      <c r="BI291" s="190">
        <f>IF(N291="nulová",J291,0)</f>
        <v>0</v>
      </c>
      <c r="BJ291" s="18" t="s">
        <v>81</v>
      </c>
      <c r="BK291" s="190">
        <f>ROUND(I291*H291,2)</f>
        <v>0</v>
      </c>
      <c r="BL291" s="18" t="s">
        <v>156</v>
      </c>
      <c r="BM291" s="189" t="s">
        <v>1769</v>
      </c>
    </row>
    <row r="292" s="12" customFormat="1">
      <c r="B292" s="194"/>
      <c r="D292" s="191" t="s">
        <v>160</v>
      </c>
      <c r="E292" s="195" t="s">
        <v>1</v>
      </c>
      <c r="F292" s="196" t="s">
        <v>1460</v>
      </c>
      <c r="H292" s="197">
        <v>1</v>
      </c>
      <c r="I292" s="198"/>
      <c r="L292" s="194"/>
      <c r="M292" s="199"/>
      <c r="N292" s="200"/>
      <c r="O292" s="200"/>
      <c r="P292" s="200"/>
      <c r="Q292" s="200"/>
      <c r="R292" s="200"/>
      <c r="S292" s="200"/>
      <c r="T292" s="201"/>
      <c r="AT292" s="195" t="s">
        <v>160</v>
      </c>
      <c r="AU292" s="195" t="s">
        <v>83</v>
      </c>
      <c r="AV292" s="12" t="s">
        <v>83</v>
      </c>
      <c r="AW292" s="12" t="s">
        <v>30</v>
      </c>
      <c r="AX292" s="12" t="s">
        <v>81</v>
      </c>
      <c r="AY292" s="195" t="s">
        <v>149</v>
      </c>
    </row>
    <row r="293" s="1" customFormat="1" ht="24" customHeight="1">
      <c r="B293" s="177"/>
      <c r="C293" s="211" t="s">
        <v>800</v>
      </c>
      <c r="D293" s="211" t="s">
        <v>223</v>
      </c>
      <c r="E293" s="212" t="s">
        <v>1569</v>
      </c>
      <c r="F293" s="213" t="s">
        <v>1570</v>
      </c>
      <c r="G293" s="214" t="s">
        <v>334</v>
      </c>
      <c r="H293" s="215">
        <v>1</v>
      </c>
      <c r="I293" s="216"/>
      <c r="J293" s="217">
        <f>ROUND(I293*H293,2)</f>
        <v>0</v>
      </c>
      <c r="K293" s="213" t="s">
        <v>1</v>
      </c>
      <c r="L293" s="218"/>
      <c r="M293" s="219" t="s">
        <v>1</v>
      </c>
      <c r="N293" s="220" t="s">
        <v>38</v>
      </c>
      <c r="O293" s="73"/>
      <c r="P293" s="187">
        <f>O293*H293</f>
        <v>0</v>
      </c>
      <c r="Q293" s="187">
        <v>0.0065399999999999998</v>
      </c>
      <c r="R293" s="187">
        <f>Q293*H293</f>
        <v>0.0065399999999999998</v>
      </c>
      <c r="S293" s="187">
        <v>0</v>
      </c>
      <c r="T293" s="188">
        <f>S293*H293</f>
        <v>0</v>
      </c>
      <c r="AR293" s="189" t="s">
        <v>199</v>
      </c>
      <c r="AT293" s="189" t="s">
        <v>223</v>
      </c>
      <c r="AU293" s="189" t="s">
        <v>83</v>
      </c>
      <c r="AY293" s="18" t="s">
        <v>149</v>
      </c>
      <c r="BE293" s="190">
        <f>IF(N293="základní",J293,0)</f>
        <v>0</v>
      </c>
      <c r="BF293" s="190">
        <f>IF(N293="snížená",J293,0)</f>
        <v>0</v>
      </c>
      <c r="BG293" s="190">
        <f>IF(N293="zákl. přenesená",J293,0)</f>
        <v>0</v>
      </c>
      <c r="BH293" s="190">
        <f>IF(N293="sníž. přenesená",J293,0)</f>
        <v>0</v>
      </c>
      <c r="BI293" s="190">
        <f>IF(N293="nulová",J293,0)</f>
        <v>0</v>
      </c>
      <c r="BJ293" s="18" t="s">
        <v>81</v>
      </c>
      <c r="BK293" s="190">
        <f>ROUND(I293*H293,2)</f>
        <v>0</v>
      </c>
      <c r="BL293" s="18" t="s">
        <v>156</v>
      </c>
      <c r="BM293" s="189" t="s">
        <v>1770</v>
      </c>
    </row>
    <row r="294" s="12" customFormat="1">
      <c r="B294" s="194"/>
      <c r="D294" s="191" t="s">
        <v>160</v>
      </c>
      <c r="E294" s="195" t="s">
        <v>1</v>
      </c>
      <c r="F294" s="196" t="s">
        <v>1460</v>
      </c>
      <c r="H294" s="197">
        <v>1</v>
      </c>
      <c r="I294" s="198"/>
      <c r="L294" s="194"/>
      <c r="M294" s="199"/>
      <c r="N294" s="200"/>
      <c r="O294" s="200"/>
      <c r="P294" s="200"/>
      <c r="Q294" s="200"/>
      <c r="R294" s="200"/>
      <c r="S294" s="200"/>
      <c r="T294" s="201"/>
      <c r="AT294" s="195" t="s">
        <v>160</v>
      </c>
      <c r="AU294" s="195" t="s">
        <v>83</v>
      </c>
      <c r="AV294" s="12" t="s">
        <v>83</v>
      </c>
      <c r="AW294" s="12" t="s">
        <v>30</v>
      </c>
      <c r="AX294" s="12" t="s">
        <v>81</v>
      </c>
      <c r="AY294" s="195" t="s">
        <v>149</v>
      </c>
    </row>
    <row r="295" s="1" customFormat="1" ht="16.5" customHeight="1">
      <c r="B295" s="177"/>
      <c r="C295" s="178" t="s">
        <v>804</v>
      </c>
      <c r="D295" s="178" t="s">
        <v>151</v>
      </c>
      <c r="E295" s="179" t="s">
        <v>1585</v>
      </c>
      <c r="F295" s="180" t="s">
        <v>1586</v>
      </c>
      <c r="G295" s="181" t="s">
        <v>281</v>
      </c>
      <c r="H295" s="182">
        <v>87.400000000000006</v>
      </c>
      <c r="I295" s="183"/>
      <c r="J295" s="184">
        <f>ROUND(I295*H295,2)</f>
        <v>0</v>
      </c>
      <c r="K295" s="180" t="s">
        <v>531</v>
      </c>
      <c r="L295" s="37"/>
      <c r="M295" s="185" t="s">
        <v>1</v>
      </c>
      <c r="N295" s="186" t="s">
        <v>38</v>
      </c>
      <c r="O295" s="73"/>
      <c r="P295" s="187">
        <f>O295*H295</f>
        <v>0</v>
      </c>
      <c r="Q295" s="187">
        <v>0</v>
      </c>
      <c r="R295" s="187">
        <f>Q295*H295</f>
        <v>0</v>
      </c>
      <c r="S295" s="187">
        <v>0</v>
      </c>
      <c r="T295" s="188">
        <f>S295*H295</f>
        <v>0</v>
      </c>
      <c r="AR295" s="189" t="s">
        <v>156</v>
      </c>
      <c r="AT295" s="189" t="s">
        <v>151</v>
      </c>
      <c r="AU295" s="189" t="s">
        <v>83</v>
      </c>
      <c r="AY295" s="18" t="s">
        <v>149</v>
      </c>
      <c r="BE295" s="190">
        <f>IF(N295="základní",J295,0)</f>
        <v>0</v>
      </c>
      <c r="BF295" s="190">
        <f>IF(N295="snížená",J295,0)</f>
        <v>0</v>
      </c>
      <c r="BG295" s="190">
        <f>IF(N295="zákl. přenesená",J295,0)</f>
        <v>0</v>
      </c>
      <c r="BH295" s="190">
        <f>IF(N295="sníž. přenesená",J295,0)</f>
        <v>0</v>
      </c>
      <c r="BI295" s="190">
        <f>IF(N295="nulová",J295,0)</f>
        <v>0</v>
      </c>
      <c r="BJ295" s="18" t="s">
        <v>81</v>
      </c>
      <c r="BK295" s="190">
        <f>ROUND(I295*H295,2)</f>
        <v>0</v>
      </c>
      <c r="BL295" s="18" t="s">
        <v>156</v>
      </c>
      <c r="BM295" s="189" t="s">
        <v>1771</v>
      </c>
    </row>
    <row r="296" s="12" customFormat="1">
      <c r="B296" s="194"/>
      <c r="D296" s="191" t="s">
        <v>160</v>
      </c>
      <c r="E296" s="195" t="s">
        <v>1</v>
      </c>
      <c r="F296" s="196" t="s">
        <v>1733</v>
      </c>
      <c r="H296" s="197">
        <v>87.400000000000006</v>
      </c>
      <c r="I296" s="198"/>
      <c r="L296" s="194"/>
      <c r="M296" s="199"/>
      <c r="N296" s="200"/>
      <c r="O296" s="200"/>
      <c r="P296" s="200"/>
      <c r="Q296" s="200"/>
      <c r="R296" s="200"/>
      <c r="S296" s="200"/>
      <c r="T296" s="201"/>
      <c r="AT296" s="195" t="s">
        <v>160</v>
      </c>
      <c r="AU296" s="195" t="s">
        <v>83</v>
      </c>
      <c r="AV296" s="12" t="s">
        <v>83</v>
      </c>
      <c r="AW296" s="12" t="s">
        <v>30</v>
      </c>
      <c r="AX296" s="12" t="s">
        <v>73</v>
      </c>
      <c r="AY296" s="195" t="s">
        <v>149</v>
      </c>
    </row>
    <row r="297" s="13" customFormat="1">
      <c r="B297" s="202"/>
      <c r="D297" s="191" t="s">
        <v>160</v>
      </c>
      <c r="E297" s="203" t="s">
        <v>1</v>
      </c>
      <c r="F297" s="204" t="s">
        <v>187</v>
      </c>
      <c r="H297" s="205">
        <v>87.400000000000006</v>
      </c>
      <c r="I297" s="206"/>
      <c r="L297" s="202"/>
      <c r="M297" s="207"/>
      <c r="N297" s="208"/>
      <c r="O297" s="208"/>
      <c r="P297" s="208"/>
      <c r="Q297" s="208"/>
      <c r="R297" s="208"/>
      <c r="S297" s="208"/>
      <c r="T297" s="209"/>
      <c r="AT297" s="203" t="s">
        <v>160</v>
      </c>
      <c r="AU297" s="203" t="s">
        <v>83</v>
      </c>
      <c r="AV297" s="13" t="s">
        <v>156</v>
      </c>
      <c r="AW297" s="13" t="s">
        <v>30</v>
      </c>
      <c r="AX297" s="13" t="s">
        <v>81</v>
      </c>
      <c r="AY297" s="203" t="s">
        <v>149</v>
      </c>
    </row>
    <row r="298" s="1" customFormat="1" ht="24" customHeight="1">
      <c r="B298" s="177"/>
      <c r="C298" s="178" t="s">
        <v>810</v>
      </c>
      <c r="D298" s="178" t="s">
        <v>151</v>
      </c>
      <c r="E298" s="179" t="s">
        <v>1588</v>
      </c>
      <c r="F298" s="180" t="s">
        <v>1589</v>
      </c>
      <c r="G298" s="181" t="s">
        <v>281</v>
      </c>
      <c r="H298" s="182">
        <v>87.400000000000006</v>
      </c>
      <c r="I298" s="183"/>
      <c r="J298" s="184">
        <f>ROUND(I298*H298,2)</f>
        <v>0</v>
      </c>
      <c r="K298" s="180" t="s">
        <v>531</v>
      </c>
      <c r="L298" s="37"/>
      <c r="M298" s="185" t="s">
        <v>1</v>
      </c>
      <c r="N298" s="186" t="s">
        <v>38</v>
      </c>
      <c r="O298" s="73"/>
      <c r="P298" s="187">
        <f>O298*H298</f>
        <v>0</v>
      </c>
      <c r="Q298" s="187">
        <v>0</v>
      </c>
      <c r="R298" s="187">
        <f>Q298*H298</f>
        <v>0</v>
      </c>
      <c r="S298" s="187">
        <v>0</v>
      </c>
      <c r="T298" s="188">
        <f>S298*H298</f>
        <v>0</v>
      </c>
      <c r="AR298" s="189" t="s">
        <v>156</v>
      </c>
      <c r="AT298" s="189" t="s">
        <v>151</v>
      </c>
      <c r="AU298" s="189" t="s">
        <v>83</v>
      </c>
      <c r="AY298" s="18" t="s">
        <v>149</v>
      </c>
      <c r="BE298" s="190">
        <f>IF(N298="základní",J298,0)</f>
        <v>0</v>
      </c>
      <c r="BF298" s="190">
        <f>IF(N298="snížená",J298,0)</f>
        <v>0</v>
      </c>
      <c r="BG298" s="190">
        <f>IF(N298="zákl. přenesená",J298,0)</f>
        <v>0</v>
      </c>
      <c r="BH298" s="190">
        <f>IF(N298="sníž. přenesená",J298,0)</f>
        <v>0</v>
      </c>
      <c r="BI298" s="190">
        <f>IF(N298="nulová",J298,0)</f>
        <v>0</v>
      </c>
      <c r="BJ298" s="18" t="s">
        <v>81</v>
      </c>
      <c r="BK298" s="190">
        <f>ROUND(I298*H298,2)</f>
        <v>0</v>
      </c>
      <c r="BL298" s="18" t="s">
        <v>156</v>
      </c>
      <c r="BM298" s="189" t="s">
        <v>1772</v>
      </c>
    </row>
    <row r="299" s="12" customFormat="1">
      <c r="B299" s="194"/>
      <c r="D299" s="191" t="s">
        <v>160</v>
      </c>
      <c r="E299" s="195" t="s">
        <v>1</v>
      </c>
      <c r="F299" s="196" t="s">
        <v>1733</v>
      </c>
      <c r="H299" s="197">
        <v>87.400000000000006</v>
      </c>
      <c r="I299" s="198"/>
      <c r="L299" s="194"/>
      <c r="M299" s="199"/>
      <c r="N299" s="200"/>
      <c r="O299" s="200"/>
      <c r="P299" s="200"/>
      <c r="Q299" s="200"/>
      <c r="R299" s="200"/>
      <c r="S299" s="200"/>
      <c r="T299" s="201"/>
      <c r="AT299" s="195" t="s">
        <v>160</v>
      </c>
      <c r="AU299" s="195" t="s">
        <v>83</v>
      </c>
      <c r="AV299" s="12" t="s">
        <v>83</v>
      </c>
      <c r="AW299" s="12" t="s">
        <v>30</v>
      </c>
      <c r="AX299" s="12" t="s">
        <v>81</v>
      </c>
      <c r="AY299" s="195" t="s">
        <v>149</v>
      </c>
    </row>
    <row r="300" s="1" customFormat="1" ht="16.5" customHeight="1">
      <c r="B300" s="177"/>
      <c r="C300" s="178" t="s">
        <v>814</v>
      </c>
      <c r="D300" s="178" t="s">
        <v>151</v>
      </c>
      <c r="E300" s="179" t="s">
        <v>1773</v>
      </c>
      <c r="F300" s="180" t="s">
        <v>1774</v>
      </c>
      <c r="G300" s="181" t="s">
        <v>281</v>
      </c>
      <c r="H300" s="182">
        <v>1</v>
      </c>
      <c r="I300" s="183"/>
      <c r="J300" s="184">
        <f>ROUND(I300*H300,2)</f>
        <v>0</v>
      </c>
      <c r="K300" s="180" t="s">
        <v>531</v>
      </c>
      <c r="L300" s="37"/>
      <c r="M300" s="185" t="s">
        <v>1</v>
      </c>
      <c r="N300" s="186" t="s">
        <v>38</v>
      </c>
      <c r="O300" s="73"/>
      <c r="P300" s="187">
        <f>O300*H300</f>
        <v>0</v>
      </c>
      <c r="Q300" s="187">
        <v>0</v>
      </c>
      <c r="R300" s="187">
        <f>Q300*H300</f>
        <v>0</v>
      </c>
      <c r="S300" s="187">
        <v>0</v>
      </c>
      <c r="T300" s="188">
        <f>S300*H300</f>
        <v>0</v>
      </c>
      <c r="AR300" s="189" t="s">
        <v>156</v>
      </c>
      <c r="AT300" s="189" t="s">
        <v>151</v>
      </c>
      <c r="AU300" s="189" t="s">
        <v>83</v>
      </c>
      <c r="AY300" s="18" t="s">
        <v>149</v>
      </c>
      <c r="BE300" s="190">
        <f>IF(N300="základní",J300,0)</f>
        <v>0</v>
      </c>
      <c r="BF300" s="190">
        <f>IF(N300="snížená",J300,0)</f>
        <v>0</v>
      </c>
      <c r="BG300" s="190">
        <f>IF(N300="zákl. přenesená",J300,0)</f>
        <v>0</v>
      </c>
      <c r="BH300" s="190">
        <f>IF(N300="sníž. přenesená",J300,0)</f>
        <v>0</v>
      </c>
      <c r="BI300" s="190">
        <f>IF(N300="nulová",J300,0)</f>
        <v>0</v>
      </c>
      <c r="BJ300" s="18" t="s">
        <v>81</v>
      </c>
      <c r="BK300" s="190">
        <f>ROUND(I300*H300,2)</f>
        <v>0</v>
      </c>
      <c r="BL300" s="18" t="s">
        <v>156</v>
      </c>
      <c r="BM300" s="189" t="s">
        <v>1775</v>
      </c>
    </row>
    <row r="301" s="12" customFormat="1">
      <c r="B301" s="194"/>
      <c r="D301" s="191" t="s">
        <v>160</v>
      </c>
      <c r="E301" s="195" t="s">
        <v>1</v>
      </c>
      <c r="F301" s="196" t="s">
        <v>1776</v>
      </c>
      <c r="H301" s="197">
        <v>1</v>
      </c>
      <c r="I301" s="198"/>
      <c r="L301" s="194"/>
      <c r="M301" s="199"/>
      <c r="N301" s="200"/>
      <c r="O301" s="200"/>
      <c r="P301" s="200"/>
      <c r="Q301" s="200"/>
      <c r="R301" s="200"/>
      <c r="S301" s="200"/>
      <c r="T301" s="201"/>
      <c r="AT301" s="195" t="s">
        <v>160</v>
      </c>
      <c r="AU301" s="195" t="s">
        <v>83</v>
      </c>
      <c r="AV301" s="12" t="s">
        <v>83</v>
      </c>
      <c r="AW301" s="12" t="s">
        <v>30</v>
      </c>
      <c r="AX301" s="12" t="s">
        <v>81</v>
      </c>
      <c r="AY301" s="195" t="s">
        <v>149</v>
      </c>
    </row>
    <row r="302" s="1" customFormat="1" ht="24" customHeight="1">
      <c r="B302" s="177"/>
      <c r="C302" s="178" t="s">
        <v>818</v>
      </c>
      <c r="D302" s="178" t="s">
        <v>151</v>
      </c>
      <c r="E302" s="179" t="s">
        <v>1591</v>
      </c>
      <c r="F302" s="180" t="s">
        <v>1592</v>
      </c>
      <c r="G302" s="181" t="s">
        <v>281</v>
      </c>
      <c r="H302" s="182">
        <v>1</v>
      </c>
      <c r="I302" s="183"/>
      <c r="J302" s="184">
        <f>ROUND(I302*H302,2)</f>
        <v>0</v>
      </c>
      <c r="K302" s="180" t="s">
        <v>531</v>
      </c>
      <c r="L302" s="37"/>
      <c r="M302" s="185" t="s">
        <v>1</v>
      </c>
      <c r="N302" s="186" t="s">
        <v>38</v>
      </c>
      <c r="O302" s="73"/>
      <c r="P302" s="187">
        <f>O302*H302</f>
        <v>0</v>
      </c>
      <c r="Q302" s="187">
        <v>0</v>
      </c>
      <c r="R302" s="187">
        <f>Q302*H302</f>
        <v>0</v>
      </c>
      <c r="S302" s="187">
        <v>0</v>
      </c>
      <c r="T302" s="188">
        <f>S302*H302</f>
        <v>0</v>
      </c>
      <c r="AR302" s="189" t="s">
        <v>156</v>
      </c>
      <c r="AT302" s="189" t="s">
        <v>151</v>
      </c>
      <c r="AU302" s="189" t="s">
        <v>83</v>
      </c>
      <c r="AY302" s="18" t="s">
        <v>149</v>
      </c>
      <c r="BE302" s="190">
        <f>IF(N302="základní",J302,0)</f>
        <v>0</v>
      </c>
      <c r="BF302" s="190">
        <f>IF(N302="snížená",J302,0)</f>
        <v>0</v>
      </c>
      <c r="BG302" s="190">
        <f>IF(N302="zákl. přenesená",J302,0)</f>
        <v>0</v>
      </c>
      <c r="BH302" s="190">
        <f>IF(N302="sníž. přenesená",J302,0)</f>
        <v>0</v>
      </c>
      <c r="BI302" s="190">
        <f>IF(N302="nulová",J302,0)</f>
        <v>0</v>
      </c>
      <c r="BJ302" s="18" t="s">
        <v>81</v>
      </c>
      <c r="BK302" s="190">
        <f>ROUND(I302*H302,2)</f>
        <v>0</v>
      </c>
      <c r="BL302" s="18" t="s">
        <v>156</v>
      </c>
      <c r="BM302" s="189" t="s">
        <v>1777</v>
      </c>
    </row>
    <row r="303" s="12" customFormat="1">
      <c r="B303" s="194"/>
      <c r="D303" s="191" t="s">
        <v>160</v>
      </c>
      <c r="E303" s="195" t="s">
        <v>1</v>
      </c>
      <c r="F303" s="196" t="s">
        <v>1776</v>
      </c>
      <c r="H303" s="197">
        <v>1</v>
      </c>
      <c r="I303" s="198"/>
      <c r="L303" s="194"/>
      <c r="M303" s="199"/>
      <c r="N303" s="200"/>
      <c r="O303" s="200"/>
      <c r="P303" s="200"/>
      <c r="Q303" s="200"/>
      <c r="R303" s="200"/>
      <c r="S303" s="200"/>
      <c r="T303" s="201"/>
      <c r="AT303" s="195" t="s">
        <v>160</v>
      </c>
      <c r="AU303" s="195" t="s">
        <v>83</v>
      </c>
      <c r="AV303" s="12" t="s">
        <v>83</v>
      </c>
      <c r="AW303" s="12" t="s">
        <v>30</v>
      </c>
      <c r="AX303" s="12" t="s">
        <v>81</v>
      </c>
      <c r="AY303" s="195" t="s">
        <v>149</v>
      </c>
    </row>
    <row r="304" s="1" customFormat="1" ht="24" customHeight="1">
      <c r="B304" s="177"/>
      <c r="C304" s="178" t="s">
        <v>822</v>
      </c>
      <c r="D304" s="178" t="s">
        <v>151</v>
      </c>
      <c r="E304" s="179" t="s">
        <v>765</v>
      </c>
      <c r="F304" s="180" t="s">
        <v>766</v>
      </c>
      <c r="G304" s="181" t="s">
        <v>334</v>
      </c>
      <c r="H304" s="182">
        <v>1</v>
      </c>
      <c r="I304" s="183"/>
      <c r="J304" s="184">
        <f>ROUND(I304*H304,2)</f>
        <v>0</v>
      </c>
      <c r="K304" s="180" t="s">
        <v>531</v>
      </c>
      <c r="L304" s="37"/>
      <c r="M304" s="185" t="s">
        <v>1</v>
      </c>
      <c r="N304" s="186" t="s">
        <v>38</v>
      </c>
      <c r="O304" s="73"/>
      <c r="P304" s="187">
        <f>O304*H304</f>
        <v>0</v>
      </c>
      <c r="Q304" s="187">
        <v>0.46009</v>
      </c>
      <c r="R304" s="187">
        <f>Q304*H304</f>
        <v>0.46009</v>
      </c>
      <c r="S304" s="187">
        <v>0</v>
      </c>
      <c r="T304" s="188">
        <f>S304*H304</f>
        <v>0</v>
      </c>
      <c r="AR304" s="189" t="s">
        <v>156</v>
      </c>
      <c r="AT304" s="189" t="s">
        <v>151</v>
      </c>
      <c r="AU304" s="189" t="s">
        <v>83</v>
      </c>
      <c r="AY304" s="18" t="s">
        <v>149</v>
      </c>
      <c r="BE304" s="190">
        <f>IF(N304="základní",J304,0)</f>
        <v>0</v>
      </c>
      <c r="BF304" s="190">
        <f>IF(N304="snížená",J304,0)</f>
        <v>0</v>
      </c>
      <c r="BG304" s="190">
        <f>IF(N304="zákl. přenesená",J304,0)</f>
        <v>0</v>
      </c>
      <c r="BH304" s="190">
        <f>IF(N304="sníž. přenesená",J304,0)</f>
        <v>0</v>
      </c>
      <c r="BI304" s="190">
        <f>IF(N304="nulová",J304,0)</f>
        <v>0</v>
      </c>
      <c r="BJ304" s="18" t="s">
        <v>81</v>
      </c>
      <c r="BK304" s="190">
        <f>ROUND(I304*H304,2)</f>
        <v>0</v>
      </c>
      <c r="BL304" s="18" t="s">
        <v>156</v>
      </c>
      <c r="BM304" s="189" t="s">
        <v>1778</v>
      </c>
    </row>
    <row r="305" s="12" customFormat="1">
      <c r="B305" s="194"/>
      <c r="D305" s="191" t="s">
        <v>160</v>
      </c>
      <c r="E305" s="195" t="s">
        <v>1</v>
      </c>
      <c r="F305" s="196" t="s">
        <v>692</v>
      </c>
      <c r="H305" s="197">
        <v>1</v>
      </c>
      <c r="I305" s="198"/>
      <c r="L305" s="194"/>
      <c r="M305" s="199"/>
      <c r="N305" s="200"/>
      <c r="O305" s="200"/>
      <c r="P305" s="200"/>
      <c r="Q305" s="200"/>
      <c r="R305" s="200"/>
      <c r="S305" s="200"/>
      <c r="T305" s="201"/>
      <c r="AT305" s="195" t="s">
        <v>160</v>
      </c>
      <c r="AU305" s="195" t="s">
        <v>83</v>
      </c>
      <c r="AV305" s="12" t="s">
        <v>83</v>
      </c>
      <c r="AW305" s="12" t="s">
        <v>30</v>
      </c>
      <c r="AX305" s="12" t="s">
        <v>81</v>
      </c>
      <c r="AY305" s="195" t="s">
        <v>149</v>
      </c>
    </row>
    <row r="306" s="1" customFormat="1" ht="16.5" customHeight="1">
      <c r="B306" s="177"/>
      <c r="C306" s="178" t="s">
        <v>826</v>
      </c>
      <c r="D306" s="178" t="s">
        <v>151</v>
      </c>
      <c r="E306" s="179" t="s">
        <v>1596</v>
      </c>
      <c r="F306" s="180" t="s">
        <v>1597</v>
      </c>
      <c r="G306" s="181" t="s">
        <v>334</v>
      </c>
      <c r="H306" s="182">
        <v>10</v>
      </c>
      <c r="I306" s="183"/>
      <c r="J306" s="184">
        <f>ROUND(I306*H306,2)</f>
        <v>0</v>
      </c>
      <c r="K306" s="180" t="s">
        <v>531</v>
      </c>
      <c r="L306" s="37"/>
      <c r="M306" s="185" t="s">
        <v>1</v>
      </c>
      <c r="N306" s="186" t="s">
        <v>38</v>
      </c>
      <c r="O306" s="73"/>
      <c r="P306" s="187">
        <f>O306*H306</f>
        <v>0</v>
      </c>
      <c r="Q306" s="187">
        <v>0.12303</v>
      </c>
      <c r="R306" s="187">
        <f>Q306*H306</f>
        <v>1.2303</v>
      </c>
      <c r="S306" s="187">
        <v>0</v>
      </c>
      <c r="T306" s="188">
        <f>S306*H306</f>
        <v>0</v>
      </c>
      <c r="AR306" s="189" t="s">
        <v>156</v>
      </c>
      <c r="AT306" s="189" t="s">
        <v>151</v>
      </c>
      <c r="AU306" s="189" t="s">
        <v>83</v>
      </c>
      <c r="AY306" s="18" t="s">
        <v>149</v>
      </c>
      <c r="BE306" s="190">
        <f>IF(N306="základní",J306,0)</f>
        <v>0</v>
      </c>
      <c r="BF306" s="190">
        <f>IF(N306="snížená",J306,0)</f>
        <v>0</v>
      </c>
      <c r="BG306" s="190">
        <f>IF(N306="zákl. přenesená",J306,0)</f>
        <v>0</v>
      </c>
      <c r="BH306" s="190">
        <f>IF(N306="sníž. přenesená",J306,0)</f>
        <v>0</v>
      </c>
      <c r="BI306" s="190">
        <f>IF(N306="nulová",J306,0)</f>
        <v>0</v>
      </c>
      <c r="BJ306" s="18" t="s">
        <v>81</v>
      </c>
      <c r="BK306" s="190">
        <f>ROUND(I306*H306,2)</f>
        <v>0</v>
      </c>
      <c r="BL306" s="18" t="s">
        <v>156</v>
      </c>
      <c r="BM306" s="189" t="s">
        <v>1779</v>
      </c>
    </row>
    <row r="307" s="12" customFormat="1">
      <c r="B307" s="194"/>
      <c r="D307" s="191" t="s">
        <v>160</v>
      </c>
      <c r="E307" s="195" t="s">
        <v>1</v>
      </c>
      <c r="F307" s="196" t="s">
        <v>1599</v>
      </c>
      <c r="H307" s="197">
        <v>2</v>
      </c>
      <c r="I307" s="198"/>
      <c r="L307" s="194"/>
      <c r="M307" s="199"/>
      <c r="N307" s="200"/>
      <c r="O307" s="200"/>
      <c r="P307" s="200"/>
      <c r="Q307" s="200"/>
      <c r="R307" s="200"/>
      <c r="S307" s="200"/>
      <c r="T307" s="201"/>
      <c r="AT307" s="195" t="s">
        <v>160</v>
      </c>
      <c r="AU307" s="195" t="s">
        <v>83</v>
      </c>
      <c r="AV307" s="12" t="s">
        <v>83</v>
      </c>
      <c r="AW307" s="12" t="s">
        <v>30</v>
      </c>
      <c r="AX307" s="12" t="s">
        <v>73</v>
      </c>
      <c r="AY307" s="195" t="s">
        <v>149</v>
      </c>
    </row>
    <row r="308" s="12" customFormat="1">
      <c r="B308" s="194"/>
      <c r="D308" s="191" t="s">
        <v>160</v>
      </c>
      <c r="E308" s="195" t="s">
        <v>1</v>
      </c>
      <c r="F308" s="196" t="s">
        <v>1780</v>
      </c>
      <c r="H308" s="197">
        <v>7</v>
      </c>
      <c r="I308" s="198"/>
      <c r="L308" s="194"/>
      <c r="M308" s="199"/>
      <c r="N308" s="200"/>
      <c r="O308" s="200"/>
      <c r="P308" s="200"/>
      <c r="Q308" s="200"/>
      <c r="R308" s="200"/>
      <c r="S308" s="200"/>
      <c r="T308" s="201"/>
      <c r="AT308" s="195" t="s">
        <v>160</v>
      </c>
      <c r="AU308" s="195" t="s">
        <v>83</v>
      </c>
      <c r="AV308" s="12" t="s">
        <v>83</v>
      </c>
      <c r="AW308" s="12" t="s">
        <v>30</v>
      </c>
      <c r="AX308" s="12" t="s">
        <v>73</v>
      </c>
      <c r="AY308" s="195" t="s">
        <v>149</v>
      </c>
    </row>
    <row r="309" s="12" customFormat="1">
      <c r="B309" s="194"/>
      <c r="D309" s="191" t="s">
        <v>160</v>
      </c>
      <c r="E309" s="195" t="s">
        <v>1</v>
      </c>
      <c r="F309" s="196" t="s">
        <v>1601</v>
      </c>
      <c r="H309" s="197">
        <v>1</v>
      </c>
      <c r="I309" s="198"/>
      <c r="L309" s="194"/>
      <c r="M309" s="199"/>
      <c r="N309" s="200"/>
      <c r="O309" s="200"/>
      <c r="P309" s="200"/>
      <c r="Q309" s="200"/>
      <c r="R309" s="200"/>
      <c r="S309" s="200"/>
      <c r="T309" s="201"/>
      <c r="AT309" s="195" t="s">
        <v>160</v>
      </c>
      <c r="AU309" s="195" t="s">
        <v>83</v>
      </c>
      <c r="AV309" s="12" t="s">
        <v>83</v>
      </c>
      <c r="AW309" s="12" t="s">
        <v>30</v>
      </c>
      <c r="AX309" s="12" t="s">
        <v>73</v>
      </c>
      <c r="AY309" s="195" t="s">
        <v>149</v>
      </c>
    </row>
    <row r="310" s="13" customFormat="1">
      <c r="B310" s="202"/>
      <c r="D310" s="191" t="s">
        <v>160</v>
      </c>
      <c r="E310" s="203" t="s">
        <v>1</v>
      </c>
      <c r="F310" s="204" t="s">
        <v>187</v>
      </c>
      <c r="H310" s="205">
        <v>10</v>
      </c>
      <c r="I310" s="206"/>
      <c r="L310" s="202"/>
      <c r="M310" s="207"/>
      <c r="N310" s="208"/>
      <c r="O310" s="208"/>
      <c r="P310" s="208"/>
      <c r="Q310" s="208"/>
      <c r="R310" s="208"/>
      <c r="S310" s="208"/>
      <c r="T310" s="209"/>
      <c r="AT310" s="203" t="s">
        <v>160</v>
      </c>
      <c r="AU310" s="203" t="s">
        <v>83</v>
      </c>
      <c r="AV310" s="13" t="s">
        <v>156</v>
      </c>
      <c r="AW310" s="13" t="s">
        <v>30</v>
      </c>
      <c r="AX310" s="13" t="s">
        <v>81</v>
      </c>
      <c r="AY310" s="203" t="s">
        <v>149</v>
      </c>
    </row>
    <row r="311" s="1" customFormat="1" ht="24" customHeight="1">
      <c r="B311" s="177"/>
      <c r="C311" s="211" t="s">
        <v>831</v>
      </c>
      <c r="D311" s="211" t="s">
        <v>223</v>
      </c>
      <c r="E311" s="212" t="s">
        <v>1603</v>
      </c>
      <c r="F311" s="213" t="s">
        <v>1604</v>
      </c>
      <c r="G311" s="214" t="s">
        <v>334</v>
      </c>
      <c r="H311" s="215">
        <v>10</v>
      </c>
      <c r="I311" s="216"/>
      <c r="J311" s="217">
        <f>ROUND(I311*H311,2)</f>
        <v>0</v>
      </c>
      <c r="K311" s="213" t="s">
        <v>1</v>
      </c>
      <c r="L311" s="218"/>
      <c r="M311" s="219" t="s">
        <v>1</v>
      </c>
      <c r="N311" s="220" t="s">
        <v>38</v>
      </c>
      <c r="O311" s="73"/>
      <c r="P311" s="187">
        <f>O311*H311</f>
        <v>0</v>
      </c>
      <c r="Q311" s="187">
        <v>0.012999999999999999</v>
      </c>
      <c r="R311" s="187">
        <f>Q311*H311</f>
        <v>0.13</v>
      </c>
      <c r="S311" s="187">
        <v>0</v>
      </c>
      <c r="T311" s="188">
        <f>S311*H311</f>
        <v>0</v>
      </c>
      <c r="AR311" s="189" t="s">
        <v>199</v>
      </c>
      <c r="AT311" s="189" t="s">
        <v>223</v>
      </c>
      <c r="AU311" s="189" t="s">
        <v>83</v>
      </c>
      <c r="AY311" s="18" t="s">
        <v>149</v>
      </c>
      <c r="BE311" s="190">
        <f>IF(N311="základní",J311,0)</f>
        <v>0</v>
      </c>
      <c r="BF311" s="190">
        <f>IF(N311="snížená",J311,0)</f>
        <v>0</v>
      </c>
      <c r="BG311" s="190">
        <f>IF(N311="zákl. přenesená",J311,0)</f>
        <v>0</v>
      </c>
      <c r="BH311" s="190">
        <f>IF(N311="sníž. přenesená",J311,0)</f>
        <v>0</v>
      </c>
      <c r="BI311" s="190">
        <f>IF(N311="nulová",J311,0)</f>
        <v>0</v>
      </c>
      <c r="BJ311" s="18" t="s">
        <v>81</v>
      </c>
      <c r="BK311" s="190">
        <f>ROUND(I311*H311,2)</f>
        <v>0</v>
      </c>
      <c r="BL311" s="18" t="s">
        <v>156</v>
      </c>
      <c r="BM311" s="189" t="s">
        <v>1781</v>
      </c>
    </row>
    <row r="312" s="12" customFormat="1">
      <c r="B312" s="194"/>
      <c r="D312" s="191" t="s">
        <v>160</v>
      </c>
      <c r="E312" s="195" t="s">
        <v>1</v>
      </c>
      <c r="F312" s="196" t="s">
        <v>789</v>
      </c>
      <c r="H312" s="197">
        <v>10</v>
      </c>
      <c r="I312" s="198"/>
      <c r="L312" s="194"/>
      <c r="M312" s="199"/>
      <c r="N312" s="200"/>
      <c r="O312" s="200"/>
      <c r="P312" s="200"/>
      <c r="Q312" s="200"/>
      <c r="R312" s="200"/>
      <c r="S312" s="200"/>
      <c r="T312" s="201"/>
      <c r="AT312" s="195" t="s">
        <v>160</v>
      </c>
      <c r="AU312" s="195" t="s">
        <v>83</v>
      </c>
      <c r="AV312" s="12" t="s">
        <v>83</v>
      </c>
      <c r="AW312" s="12" t="s">
        <v>30</v>
      </c>
      <c r="AX312" s="12" t="s">
        <v>81</v>
      </c>
      <c r="AY312" s="195" t="s">
        <v>149</v>
      </c>
    </row>
    <row r="313" s="1" customFormat="1" ht="16.5" customHeight="1">
      <c r="B313" s="177"/>
      <c r="C313" s="211" t="s">
        <v>835</v>
      </c>
      <c r="D313" s="211" t="s">
        <v>223</v>
      </c>
      <c r="E313" s="212" t="s">
        <v>1606</v>
      </c>
      <c r="F313" s="213" t="s">
        <v>1607</v>
      </c>
      <c r="G313" s="214" t="s">
        <v>334</v>
      </c>
      <c r="H313" s="215">
        <v>10</v>
      </c>
      <c r="I313" s="216"/>
      <c r="J313" s="217">
        <f>ROUND(I313*H313,2)</f>
        <v>0</v>
      </c>
      <c r="K313" s="213" t="s">
        <v>1</v>
      </c>
      <c r="L313" s="218"/>
      <c r="M313" s="219" t="s">
        <v>1</v>
      </c>
      <c r="N313" s="220" t="s">
        <v>38</v>
      </c>
      <c r="O313" s="73"/>
      <c r="P313" s="187">
        <f>O313*H313</f>
        <v>0</v>
      </c>
      <c r="Q313" s="187">
        <v>0.00064999999999999997</v>
      </c>
      <c r="R313" s="187">
        <f>Q313*H313</f>
        <v>0.0064999999999999997</v>
      </c>
      <c r="S313" s="187">
        <v>0</v>
      </c>
      <c r="T313" s="188">
        <f>S313*H313</f>
        <v>0</v>
      </c>
      <c r="AR313" s="189" t="s">
        <v>199</v>
      </c>
      <c r="AT313" s="189" t="s">
        <v>223</v>
      </c>
      <c r="AU313" s="189" t="s">
        <v>83</v>
      </c>
      <c r="AY313" s="18" t="s">
        <v>149</v>
      </c>
      <c r="BE313" s="190">
        <f>IF(N313="základní",J313,0)</f>
        <v>0</v>
      </c>
      <c r="BF313" s="190">
        <f>IF(N313="snížená",J313,0)</f>
        <v>0</v>
      </c>
      <c r="BG313" s="190">
        <f>IF(N313="zákl. přenesená",J313,0)</f>
        <v>0</v>
      </c>
      <c r="BH313" s="190">
        <f>IF(N313="sníž. přenesená",J313,0)</f>
        <v>0</v>
      </c>
      <c r="BI313" s="190">
        <f>IF(N313="nulová",J313,0)</f>
        <v>0</v>
      </c>
      <c r="BJ313" s="18" t="s">
        <v>81</v>
      </c>
      <c r="BK313" s="190">
        <f>ROUND(I313*H313,2)</f>
        <v>0</v>
      </c>
      <c r="BL313" s="18" t="s">
        <v>156</v>
      </c>
      <c r="BM313" s="189" t="s">
        <v>1782</v>
      </c>
    </row>
    <row r="314" s="12" customFormat="1">
      <c r="B314" s="194"/>
      <c r="D314" s="191" t="s">
        <v>160</v>
      </c>
      <c r="E314" s="195" t="s">
        <v>1</v>
      </c>
      <c r="F314" s="196" t="s">
        <v>789</v>
      </c>
      <c r="H314" s="197">
        <v>10</v>
      </c>
      <c r="I314" s="198"/>
      <c r="L314" s="194"/>
      <c r="M314" s="199"/>
      <c r="N314" s="200"/>
      <c r="O314" s="200"/>
      <c r="P314" s="200"/>
      <c r="Q314" s="200"/>
      <c r="R314" s="200"/>
      <c r="S314" s="200"/>
      <c r="T314" s="201"/>
      <c r="AT314" s="195" t="s">
        <v>160</v>
      </c>
      <c r="AU314" s="195" t="s">
        <v>83</v>
      </c>
      <c r="AV314" s="12" t="s">
        <v>83</v>
      </c>
      <c r="AW314" s="12" t="s">
        <v>30</v>
      </c>
      <c r="AX314" s="12" t="s">
        <v>81</v>
      </c>
      <c r="AY314" s="195" t="s">
        <v>149</v>
      </c>
    </row>
    <row r="315" s="1" customFormat="1" ht="16.5" customHeight="1">
      <c r="B315" s="177"/>
      <c r="C315" s="178" t="s">
        <v>838</v>
      </c>
      <c r="D315" s="178" t="s">
        <v>151</v>
      </c>
      <c r="E315" s="179" t="s">
        <v>1609</v>
      </c>
      <c r="F315" s="180" t="s">
        <v>1610</v>
      </c>
      <c r="G315" s="181" t="s">
        <v>334</v>
      </c>
      <c r="H315" s="182">
        <v>1</v>
      </c>
      <c r="I315" s="183"/>
      <c r="J315" s="184">
        <f>ROUND(I315*H315,2)</f>
        <v>0</v>
      </c>
      <c r="K315" s="180" t="s">
        <v>531</v>
      </c>
      <c r="L315" s="37"/>
      <c r="M315" s="185" t="s">
        <v>1</v>
      </c>
      <c r="N315" s="186" t="s">
        <v>38</v>
      </c>
      <c r="O315" s="73"/>
      <c r="P315" s="187">
        <f>O315*H315</f>
        <v>0</v>
      </c>
      <c r="Q315" s="187">
        <v>0.32906000000000002</v>
      </c>
      <c r="R315" s="187">
        <f>Q315*H315</f>
        <v>0.32906000000000002</v>
      </c>
      <c r="S315" s="187">
        <v>0</v>
      </c>
      <c r="T315" s="188">
        <f>S315*H315</f>
        <v>0</v>
      </c>
      <c r="AR315" s="189" t="s">
        <v>156</v>
      </c>
      <c r="AT315" s="189" t="s">
        <v>151</v>
      </c>
      <c r="AU315" s="189" t="s">
        <v>83</v>
      </c>
      <c r="AY315" s="18" t="s">
        <v>149</v>
      </c>
      <c r="BE315" s="190">
        <f>IF(N315="základní",J315,0)</f>
        <v>0</v>
      </c>
      <c r="BF315" s="190">
        <f>IF(N315="snížená",J315,0)</f>
        <v>0</v>
      </c>
      <c r="BG315" s="190">
        <f>IF(N315="zákl. přenesená",J315,0)</f>
        <v>0</v>
      </c>
      <c r="BH315" s="190">
        <f>IF(N315="sníž. přenesená",J315,0)</f>
        <v>0</v>
      </c>
      <c r="BI315" s="190">
        <f>IF(N315="nulová",J315,0)</f>
        <v>0</v>
      </c>
      <c r="BJ315" s="18" t="s">
        <v>81</v>
      </c>
      <c r="BK315" s="190">
        <f>ROUND(I315*H315,2)</f>
        <v>0</v>
      </c>
      <c r="BL315" s="18" t="s">
        <v>156</v>
      </c>
      <c r="BM315" s="189" t="s">
        <v>1783</v>
      </c>
    </row>
    <row r="316" s="12" customFormat="1">
      <c r="B316" s="194"/>
      <c r="D316" s="191" t="s">
        <v>160</v>
      </c>
      <c r="E316" s="195" t="s">
        <v>1</v>
      </c>
      <c r="F316" s="196" t="s">
        <v>692</v>
      </c>
      <c r="H316" s="197">
        <v>1</v>
      </c>
      <c r="I316" s="198"/>
      <c r="L316" s="194"/>
      <c r="M316" s="199"/>
      <c r="N316" s="200"/>
      <c r="O316" s="200"/>
      <c r="P316" s="200"/>
      <c r="Q316" s="200"/>
      <c r="R316" s="200"/>
      <c r="S316" s="200"/>
      <c r="T316" s="201"/>
      <c r="AT316" s="195" t="s">
        <v>160</v>
      </c>
      <c r="AU316" s="195" t="s">
        <v>83</v>
      </c>
      <c r="AV316" s="12" t="s">
        <v>83</v>
      </c>
      <c r="AW316" s="12" t="s">
        <v>30</v>
      </c>
      <c r="AX316" s="12" t="s">
        <v>81</v>
      </c>
      <c r="AY316" s="195" t="s">
        <v>149</v>
      </c>
    </row>
    <row r="317" s="1" customFormat="1" ht="16.5" customHeight="1">
      <c r="B317" s="177"/>
      <c r="C317" s="211" t="s">
        <v>841</v>
      </c>
      <c r="D317" s="211" t="s">
        <v>223</v>
      </c>
      <c r="E317" s="212" t="s">
        <v>1612</v>
      </c>
      <c r="F317" s="213" t="s">
        <v>1613</v>
      </c>
      <c r="G317" s="214" t="s">
        <v>334</v>
      </c>
      <c r="H317" s="215">
        <v>1</v>
      </c>
      <c r="I317" s="216"/>
      <c r="J317" s="217">
        <f>ROUND(I317*H317,2)</f>
        <v>0</v>
      </c>
      <c r="K317" s="213" t="s">
        <v>1</v>
      </c>
      <c r="L317" s="218"/>
      <c r="M317" s="219" t="s">
        <v>1</v>
      </c>
      <c r="N317" s="220" t="s">
        <v>38</v>
      </c>
      <c r="O317" s="73"/>
      <c r="P317" s="187">
        <f>O317*H317</f>
        <v>0</v>
      </c>
      <c r="Q317" s="187">
        <v>0.021000000000000001</v>
      </c>
      <c r="R317" s="187">
        <f>Q317*H317</f>
        <v>0.021000000000000001</v>
      </c>
      <c r="S317" s="187">
        <v>0</v>
      </c>
      <c r="T317" s="188">
        <f>S317*H317</f>
        <v>0</v>
      </c>
      <c r="AR317" s="189" t="s">
        <v>199</v>
      </c>
      <c r="AT317" s="189" t="s">
        <v>223</v>
      </c>
      <c r="AU317" s="189" t="s">
        <v>83</v>
      </c>
      <c r="AY317" s="18" t="s">
        <v>149</v>
      </c>
      <c r="BE317" s="190">
        <f>IF(N317="základní",J317,0)</f>
        <v>0</v>
      </c>
      <c r="BF317" s="190">
        <f>IF(N317="snížená",J317,0)</f>
        <v>0</v>
      </c>
      <c r="BG317" s="190">
        <f>IF(N317="zákl. přenesená",J317,0)</f>
        <v>0</v>
      </c>
      <c r="BH317" s="190">
        <f>IF(N317="sníž. přenesená",J317,0)</f>
        <v>0</v>
      </c>
      <c r="BI317" s="190">
        <f>IF(N317="nulová",J317,0)</f>
        <v>0</v>
      </c>
      <c r="BJ317" s="18" t="s">
        <v>81</v>
      </c>
      <c r="BK317" s="190">
        <f>ROUND(I317*H317,2)</f>
        <v>0</v>
      </c>
      <c r="BL317" s="18" t="s">
        <v>156</v>
      </c>
      <c r="BM317" s="189" t="s">
        <v>1784</v>
      </c>
    </row>
    <row r="318" s="12" customFormat="1">
      <c r="B318" s="194"/>
      <c r="D318" s="191" t="s">
        <v>160</v>
      </c>
      <c r="E318" s="195" t="s">
        <v>1</v>
      </c>
      <c r="F318" s="196" t="s">
        <v>1476</v>
      </c>
      <c r="H318" s="197">
        <v>1</v>
      </c>
      <c r="I318" s="198"/>
      <c r="L318" s="194"/>
      <c r="M318" s="199"/>
      <c r="N318" s="200"/>
      <c r="O318" s="200"/>
      <c r="P318" s="200"/>
      <c r="Q318" s="200"/>
      <c r="R318" s="200"/>
      <c r="S318" s="200"/>
      <c r="T318" s="201"/>
      <c r="AT318" s="195" t="s">
        <v>160</v>
      </c>
      <c r="AU318" s="195" t="s">
        <v>83</v>
      </c>
      <c r="AV318" s="12" t="s">
        <v>83</v>
      </c>
      <c r="AW318" s="12" t="s">
        <v>30</v>
      </c>
      <c r="AX318" s="12" t="s">
        <v>81</v>
      </c>
      <c r="AY318" s="195" t="s">
        <v>149</v>
      </c>
    </row>
    <row r="319" s="1" customFormat="1" ht="16.5" customHeight="1">
      <c r="B319" s="177"/>
      <c r="C319" s="178" t="s">
        <v>498</v>
      </c>
      <c r="D319" s="178" t="s">
        <v>151</v>
      </c>
      <c r="E319" s="179" t="s">
        <v>1615</v>
      </c>
      <c r="F319" s="180" t="s">
        <v>1616</v>
      </c>
      <c r="G319" s="181" t="s">
        <v>281</v>
      </c>
      <c r="H319" s="182">
        <v>88.400000000000006</v>
      </c>
      <c r="I319" s="183"/>
      <c r="J319" s="184">
        <f>ROUND(I319*H319,2)</f>
        <v>0</v>
      </c>
      <c r="K319" s="180" t="s">
        <v>531</v>
      </c>
      <c r="L319" s="37"/>
      <c r="M319" s="185" t="s">
        <v>1</v>
      </c>
      <c r="N319" s="186" t="s">
        <v>38</v>
      </c>
      <c r="O319" s="73"/>
      <c r="P319" s="187">
        <f>O319*H319</f>
        <v>0</v>
      </c>
      <c r="Q319" s="187">
        <v>0.00019000000000000001</v>
      </c>
      <c r="R319" s="187">
        <f>Q319*H319</f>
        <v>0.016796000000000002</v>
      </c>
      <c r="S319" s="187">
        <v>0</v>
      </c>
      <c r="T319" s="188">
        <f>S319*H319</f>
        <v>0</v>
      </c>
      <c r="AR319" s="189" t="s">
        <v>156</v>
      </c>
      <c r="AT319" s="189" t="s">
        <v>151</v>
      </c>
      <c r="AU319" s="189" t="s">
        <v>83</v>
      </c>
      <c r="AY319" s="18" t="s">
        <v>149</v>
      </c>
      <c r="BE319" s="190">
        <f>IF(N319="základní",J319,0)</f>
        <v>0</v>
      </c>
      <c r="BF319" s="190">
        <f>IF(N319="snížená",J319,0)</f>
        <v>0</v>
      </c>
      <c r="BG319" s="190">
        <f>IF(N319="zákl. přenesená",J319,0)</f>
        <v>0</v>
      </c>
      <c r="BH319" s="190">
        <f>IF(N319="sníž. přenesená",J319,0)</f>
        <v>0</v>
      </c>
      <c r="BI319" s="190">
        <f>IF(N319="nulová",J319,0)</f>
        <v>0</v>
      </c>
      <c r="BJ319" s="18" t="s">
        <v>81</v>
      </c>
      <c r="BK319" s="190">
        <f>ROUND(I319*H319,2)</f>
        <v>0</v>
      </c>
      <c r="BL319" s="18" t="s">
        <v>156</v>
      </c>
      <c r="BM319" s="189" t="s">
        <v>1785</v>
      </c>
    </row>
    <row r="320" s="12" customFormat="1">
      <c r="B320" s="194"/>
      <c r="D320" s="191" t="s">
        <v>160</v>
      </c>
      <c r="E320" s="195" t="s">
        <v>1</v>
      </c>
      <c r="F320" s="196" t="s">
        <v>1786</v>
      </c>
      <c r="H320" s="197">
        <v>88.400000000000006</v>
      </c>
      <c r="I320" s="198"/>
      <c r="L320" s="194"/>
      <c r="M320" s="199"/>
      <c r="N320" s="200"/>
      <c r="O320" s="200"/>
      <c r="P320" s="200"/>
      <c r="Q320" s="200"/>
      <c r="R320" s="200"/>
      <c r="S320" s="200"/>
      <c r="T320" s="201"/>
      <c r="AT320" s="195" t="s">
        <v>160</v>
      </c>
      <c r="AU320" s="195" t="s">
        <v>83</v>
      </c>
      <c r="AV320" s="12" t="s">
        <v>83</v>
      </c>
      <c r="AW320" s="12" t="s">
        <v>30</v>
      </c>
      <c r="AX320" s="12" t="s">
        <v>81</v>
      </c>
      <c r="AY320" s="195" t="s">
        <v>149</v>
      </c>
    </row>
    <row r="321" s="1" customFormat="1" ht="16.5" customHeight="1">
      <c r="B321" s="177"/>
      <c r="C321" s="178" t="s">
        <v>849</v>
      </c>
      <c r="D321" s="178" t="s">
        <v>151</v>
      </c>
      <c r="E321" s="179" t="s">
        <v>823</v>
      </c>
      <c r="F321" s="180" t="s">
        <v>824</v>
      </c>
      <c r="G321" s="181" t="s">
        <v>281</v>
      </c>
      <c r="H321" s="182">
        <v>88.400000000000006</v>
      </c>
      <c r="I321" s="183"/>
      <c r="J321" s="184">
        <f>ROUND(I321*H321,2)</f>
        <v>0</v>
      </c>
      <c r="K321" s="180" t="s">
        <v>531</v>
      </c>
      <c r="L321" s="37"/>
      <c r="M321" s="185" t="s">
        <v>1</v>
      </c>
      <c r="N321" s="186" t="s">
        <v>38</v>
      </c>
      <c r="O321" s="73"/>
      <c r="P321" s="187">
        <f>O321*H321</f>
        <v>0</v>
      </c>
      <c r="Q321" s="187">
        <v>0.00012999999999999999</v>
      </c>
      <c r="R321" s="187">
        <f>Q321*H321</f>
        <v>0.011492000000000001</v>
      </c>
      <c r="S321" s="187">
        <v>0</v>
      </c>
      <c r="T321" s="188">
        <f>S321*H321</f>
        <v>0</v>
      </c>
      <c r="AR321" s="189" t="s">
        <v>156</v>
      </c>
      <c r="AT321" s="189" t="s">
        <v>151</v>
      </c>
      <c r="AU321" s="189" t="s">
        <v>83</v>
      </c>
      <c r="AY321" s="18" t="s">
        <v>149</v>
      </c>
      <c r="BE321" s="190">
        <f>IF(N321="základní",J321,0)</f>
        <v>0</v>
      </c>
      <c r="BF321" s="190">
        <f>IF(N321="snížená",J321,0)</f>
        <v>0</v>
      </c>
      <c r="BG321" s="190">
        <f>IF(N321="zákl. přenesená",J321,0)</f>
        <v>0</v>
      </c>
      <c r="BH321" s="190">
        <f>IF(N321="sníž. přenesená",J321,0)</f>
        <v>0</v>
      </c>
      <c r="BI321" s="190">
        <f>IF(N321="nulová",J321,0)</f>
        <v>0</v>
      </c>
      <c r="BJ321" s="18" t="s">
        <v>81</v>
      </c>
      <c r="BK321" s="190">
        <f>ROUND(I321*H321,2)</f>
        <v>0</v>
      </c>
      <c r="BL321" s="18" t="s">
        <v>156</v>
      </c>
      <c r="BM321" s="189" t="s">
        <v>1787</v>
      </c>
    </row>
    <row r="322" s="12" customFormat="1">
      <c r="B322" s="194"/>
      <c r="D322" s="191" t="s">
        <v>160</v>
      </c>
      <c r="E322" s="195" t="s">
        <v>1</v>
      </c>
      <c r="F322" s="196" t="s">
        <v>1786</v>
      </c>
      <c r="H322" s="197">
        <v>88.400000000000006</v>
      </c>
      <c r="I322" s="198"/>
      <c r="L322" s="194"/>
      <c r="M322" s="199"/>
      <c r="N322" s="200"/>
      <c r="O322" s="200"/>
      <c r="P322" s="200"/>
      <c r="Q322" s="200"/>
      <c r="R322" s="200"/>
      <c r="S322" s="200"/>
      <c r="T322" s="201"/>
      <c r="AT322" s="195" t="s">
        <v>160</v>
      </c>
      <c r="AU322" s="195" t="s">
        <v>83</v>
      </c>
      <c r="AV322" s="12" t="s">
        <v>83</v>
      </c>
      <c r="AW322" s="12" t="s">
        <v>30</v>
      </c>
      <c r="AX322" s="12" t="s">
        <v>73</v>
      </c>
      <c r="AY322" s="195" t="s">
        <v>149</v>
      </c>
    </row>
    <row r="323" s="13" customFormat="1">
      <c r="B323" s="202"/>
      <c r="D323" s="191" t="s">
        <v>160</v>
      </c>
      <c r="E323" s="203" t="s">
        <v>1</v>
      </c>
      <c r="F323" s="204" t="s">
        <v>187</v>
      </c>
      <c r="H323" s="205">
        <v>88.400000000000006</v>
      </c>
      <c r="I323" s="206"/>
      <c r="L323" s="202"/>
      <c r="M323" s="207"/>
      <c r="N323" s="208"/>
      <c r="O323" s="208"/>
      <c r="P323" s="208"/>
      <c r="Q323" s="208"/>
      <c r="R323" s="208"/>
      <c r="S323" s="208"/>
      <c r="T323" s="209"/>
      <c r="AT323" s="203" t="s">
        <v>160</v>
      </c>
      <c r="AU323" s="203" t="s">
        <v>83</v>
      </c>
      <c r="AV323" s="13" t="s">
        <v>156</v>
      </c>
      <c r="AW323" s="13" t="s">
        <v>30</v>
      </c>
      <c r="AX323" s="13" t="s">
        <v>81</v>
      </c>
      <c r="AY323" s="203" t="s">
        <v>149</v>
      </c>
    </row>
    <row r="324" s="11" customFormat="1" ht="22.8" customHeight="1">
      <c r="B324" s="164"/>
      <c r="D324" s="165" t="s">
        <v>72</v>
      </c>
      <c r="E324" s="175" t="s">
        <v>204</v>
      </c>
      <c r="F324" s="175" t="s">
        <v>330</v>
      </c>
      <c r="I324" s="167"/>
      <c r="J324" s="176">
        <f>BK324</f>
        <v>0</v>
      </c>
      <c r="L324" s="164"/>
      <c r="M324" s="169"/>
      <c r="N324" s="170"/>
      <c r="O324" s="170"/>
      <c r="P324" s="171">
        <f>SUM(P325:P326)</f>
        <v>0</v>
      </c>
      <c r="Q324" s="170"/>
      <c r="R324" s="171">
        <f>SUM(R325:R326)</f>
        <v>0</v>
      </c>
      <c r="S324" s="170"/>
      <c r="T324" s="172">
        <f>SUM(T325:T326)</f>
        <v>0</v>
      </c>
      <c r="AR324" s="165" t="s">
        <v>81</v>
      </c>
      <c r="AT324" s="173" t="s">
        <v>72</v>
      </c>
      <c r="AU324" s="173" t="s">
        <v>81</v>
      </c>
      <c r="AY324" s="165" t="s">
        <v>149</v>
      </c>
      <c r="BK324" s="174">
        <f>SUM(BK325:BK326)</f>
        <v>0</v>
      </c>
    </row>
    <row r="325" s="1" customFormat="1" ht="24" customHeight="1">
      <c r="B325" s="177"/>
      <c r="C325" s="178" t="s">
        <v>854</v>
      </c>
      <c r="D325" s="178" t="s">
        <v>151</v>
      </c>
      <c r="E325" s="179" t="s">
        <v>832</v>
      </c>
      <c r="F325" s="180" t="s">
        <v>833</v>
      </c>
      <c r="G325" s="181" t="s">
        <v>281</v>
      </c>
      <c r="H325" s="182">
        <v>80.200000000000003</v>
      </c>
      <c r="I325" s="183"/>
      <c r="J325" s="184">
        <f>ROUND(I325*H325,2)</f>
        <v>0</v>
      </c>
      <c r="K325" s="180" t="s">
        <v>531</v>
      </c>
      <c r="L325" s="37"/>
      <c r="M325" s="185" t="s">
        <v>1</v>
      </c>
      <c r="N325" s="186" t="s">
        <v>38</v>
      </c>
      <c r="O325" s="73"/>
      <c r="P325" s="187">
        <f>O325*H325</f>
        <v>0</v>
      </c>
      <c r="Q325" s="187">
        <v>0</v>
      </c>
      <c r="R325" s="187">
        <f>Q325*H325</f>
        <v>0</v>
      </c>
      <c r="S325" s="187">
        <v>0</v>
      </c>
      <c r="T325" s="188">
        <f>S325*H325</f>
        <v>0</v>
      </c>
      <c r="AR325" s="189" t="s">
        <v>156</v>
      </c>
      <c r="AT325" s="189" t="s">
        <v>151</v>
      </c>
      <c r="AU325" s="189" t="s">
        <v>83</v>
      </c>
      <c r="AY325" s="18" t="s">
        <v>149</v>
      </c>
      <c r="BE325" s="190">
        <f>IF(N325="základní",J325,0)</f>
        <v>0</v>
      </c>
      <c r="BF325" s="190">
        <f>IF(N325="snížená",J325,0)</f>
        <v>0</v>
      </c>
      <c r="BG325" s="190">
        <f>IF(N325="zákl. přenesená",J325,0)</f>
        <v>0</v>
      </c>
      <c r="BH325" s="190">
        <f>IF(N325="sníž. přenesená",J325,0)</f>
        <v>0</v>
      </c>
      <c r="BI325" s="190">
        <f>IF(N325="nulová",J325,0)</f>
        <v>0</v>
      </c>
      <c r="BJ325" s="18" t="s">
        <v>81</v>
      </c>
      <c r="BK325" s="190">
        <f>ROUND(I325*H325,2)</f>
        <v>0</v>
      </c>
      <c r="BL325" s="18" t="s">
        <v>156</v>
      </c>
      <c r="BM325" s="189" t="s">
        <v>1788</v>
      </c>
    </row>
    <row r="326" s="12" customFormat="1">
      <c r="B326" s="194"/>
      <c r="D326" s="191" t="s">
        <v>160</v>
      </c>
      <c r="E326" s="195" t="s">
        <v>1</v>
      </c>
      <c r="F326" s="196" t="s">
        <v>1789</v>
      </c>
      <c r="H326" s="197">
        <v>80.200000000000003</v>
      </c>
      <c r="I326" s="198"/>
      <c r="L326" s="194"/>
      <c r="M326" s="199"/>
      <c r="N326" s="200"/>
      <c r="O326" s="200"/>
      <c r="P326" s="200"/>
      <c r="Q326" s="200"/>
      <c r="R326" s="200"/>
      <c r="S326" s="200"/>
      <c r="T326" s="201"/>
      <c r="AT326" s="195" t="s">
        <v>160</v>
      </c>
      <c r="AU326" s="195" t="s">
        <v>83</v>
      </c>
      <c r="AV326" s="12" t="s">
        <v>83</v>
      </c>
      <c r="AW326" s="12" t="s">
        <v>30</v>
      </c>
      <c r="AX326" s="12" t="s">
        <v>81</v>
      </c>
      <c r="AY326" s="195" t="s">
        <v>149</v>
      </c>
    </row>
    <row r="327" s="11" customFormat="1" ht="22.8" customHeight="1">
      <c r="B327" s="164"/>
      <c r="D327" s="165" t="s">
        <v>72</v>
      </c>
      <c r="E327" s="175" t="s">
        <v>427</v>
      </c>
      <c r="F327" s="175" t="s">
        <v>428</v>
      </c>
      <c r="I327" s="167"/>
      <c r="J327" s="176">
        <f>BK327</f>
        <v>0</v>
      </c>
      <c r="L327" s="164"/>
      <c r="M327" s="169"/>
      <c r="N327" s="170"/>
      <c r="O327" s="170"/>
      <c r="P327" s="171">
        <f>SUM(P328:P339)</f>
        <v>0</v>
      </c>
      <c r="Q327" s="170"/>
      <c r="R327" s="171">
        <f>SUM(R328:R339)</f>
        <v>0</v>
      </c>
      <c r="S327" s="170"/>
      <c r="T327" s="172">
        <f>SUM(T328:T339)</f>
        <v>0</v>
      </c>
      <c r="AR327" s="165" t="s">
        <v>81</v>
      </c>
      <c r="AT327" s="173" t="s">
        <v>72</v>
      </c>
      <c r="AU327" s="173" t="s">
        <v>81</v>
      </c>
      <c r="AY327" s="165" t="s">
        <v>149</v>
      </c>
      <c r="BK327" s="174">
        <f>SUM(BK328:BK339)</f>
        <v>0</v>
      </c>
    </row>
    <row r="328" s="1" customFormat="1" ht="36" customHeight="1">
      <c r="B328" s="177"/>
      <c r="C328" s="178" t="s">
        <v>859</v>
      </c>
      <c r="D328" s="178" t="s">
        <v>151</v>
      </c>
      <c r="E328" s="179" t="s">
        <v>430</v>
      </c>
      <c r="F328" s="180" t="s">
        <v>431</v>
      </c>
      <c r="G328" s="181" t="s">
        <v>226</v>
      </c>
      <c r="H328" s="182">
        <v>31.350000000000001</v>
      </c>
      <c r="I328" s="183"/>
      <c r="J328" s="184">
        <f>ROUND(I328*H328,2)</f>
        <v>0</v>
      </c>
      <c r="K328" s="180" t="s">
        <v>531</v>
      </c>
      <c r="L328" s="37"/>
      <c r="M328" s="185" t="s">
        <v>1</v>
      </c>
      <c r="N328" s="186" t="s">
        <v>38</v>
      </c>
      <c r="O328" s="73"/>
      <c r="P328" s="187">
        <f>O328*H328</f>
        <v>0</v>
      </c>
      <c r="Q328" s="187">
        <v>0</v>
      </c>
      <c r="R328" s="187">
        <f>Q328*H328</f>
        <v>0</v>
      </c>
      <c r="S328" s="187">
        <v>0</v>
      </c>
      <c r="T328" s="188">
        <f>S328*H328</f>
        <v>0</v>
      </c>
      <c r="AR328" s="189" t="s">
        <v>156</v>
      </c>
      <c r="AT328" s="189" t="s">
        <v>151</v>
      </c>
      <c r="AU328" s="189" t="s">
        <v>83</v>
      </c>
      <c r="AY328" s="18" t="s">
        <v>149</v>
      </c>
      <c r="BE328" s="190">
        <f>IF(N328="základní",J328,0)</f>
        <v>0</v>
      </c>
      <c r="BF328" s="190">
        <f>IF(N328="snížená",J328,0)</f>
        <v>0</v>
      </c>
      <c r="BG328" s="190">
        <f>IF(N328="zákl. přenesená",J328,0)</f>
        <v>0</v>
      </c>
      <c r="BH328" s="190">
        <f>IF(N328="sníž. přenesená",J328,0)</f>
        <v>0</v>
      </c>
      <c r="BI328" s="190">
        <f>IF(N328="nulová",J328,0)</f>
        <v>0</v>
      </c>
      <c r="BJ328" s="18" t="s">
        <v>81</v>
      </c>
      <c r="BK328" s="190">
        <f>ROUND(I328*H328,2)</f>
        <v>0</v>
      </c>
      <c r="BL328" s="18" t="s">
        <v>156</v>
      </c>
      <c r="BM328" s="189" t="s">
        <v>1790</v>
      </c>
    </row>
    <row r="329" s="12" customFormat="1">
      <c r="B329" s="194"/>
      <c r="D329" s="191" t="s">
        <v>160</v>
      </c>
      <c r="E329" s="195" t="s">
        <v>1</v>
      </c>
      <c r="F329" s="196" t="s">
        <v>1791</v>
      </c>
      <c r="H329" s="197">
        <v>31.350000000000001</v>
      </c>
      <c r="I329" s="198"/>
      <c r="L329" s="194"/>
      <c r="M329" s="199"/>
      <c r="N329" s="200"/>
      <c r="O329" s="200"/>
      <c r="P329" s="200"/>
      <c r="Q329" s="200"/>
      <c r="R329" s="200"/>
      <c r="S329" s="200"/>
      <c r="T329" s="201"/>
      <c r="AT329" s="195" t="s">
        <v>160</v>
      </c>
      <c r="AU329" s="195" t="s">
        <v>83</v>
      </c>
      <c r="AV329" s="12" t="s">
        <v>83</v>
      </c>
      <c r="AW329" s="12" t="s">
        <v>30</v>
      </c>
      <c r="AX329" s="12" t="s">
        <v>81</v>
      </c>
      <c r="AY329" s="195" t="s">
        <v>149</v>
      </c>
    </row>
    <row r="330" s="1" customFormat="1" ht="36" customHeight="1">
      <c r="B330" s="177"/>
      <c r="C330" s="178" t="s">
        <v>863</v>
      </c>
      <c r="D330" s="178" t="s">
        <v>151</v>
      </c>
      <c r="E330" s="179" t="s">
        <v>436</v>
      </c>
      <c r="F330" s="180" t="s">
        <v>437</v>
      </c>
      <c r="G330" s="181" t="s">
        <v>226</v>
      </c>
      <c r="H330" s="182">
        <v>1222.6500000000001</v>
      </c>
      <c r="I330" s="183"/>
      <c r="J330" s="184">
        <f>ROUND(I330*H330,2)</f>
        <v>0</v>
      </c>
      <c r="K330" s="180" t="s">
        <v>531</v>
      </c>
      <c r="L330" s="37"/>
      <c r="M330" s="185" t="s">
        <v>1</v>
      </c>
      <c r="N330" s="186" t="s">
        <v>38</v>
      </c>
      <c r="O330" s="73"/>
      <c r="P330" s="187">
        <f>O330*H330</f>
        <v>0</v>
      </c>
      <c r="Q330" s="187">
        <v>0</v>
      </c>
      <c r="R330" s="187">
        <f>Q330*H330</f>
        <v>0</v>
      </c>
      <c r="S330" s="187">
        <v>0</v>
      </c>
      <c r="T330" s="188">
        <f>S330*H330</f>
        <v>0</v>
      </c>
      <c r="AR330" s="189" t="s">
        <v>156</v>
      </c>
      <c r="AT330" s="189" t="s">
        <v>151</v>
      </c>
      <c r="AU330" s="189" t="s">
        <v>83</v>
      </c>
      <c r="AY330" s="18" t="s">
        <v>149</v>
      </c>
      <c r="BE330" s="190">
        <f>IF(N330="základní",J330,0)</f>
        <v>0</v>
      </c>
      <c r="BF330" s="190">
        <f>IF(N330="snížená",J330,0)</f>
        <v>0</v>
      </c>
      <c r="BG330" s="190">
        <f>IF(N330="zákl. přenesená",J330,0)</f>
        <v>0</v>
      </c>
      <c r="BH330" s="190">
        <f>IF(N330="sníž. přenesená",J330,0)</f>
        <v>0</v>
      </c>
      <c r="BI330" s="190">
        <f>IF(N330="nulová",J330,0)</f>
        <v>0</v>
      </c>
      <c r="BJ330" s="18" t="s">
        <v>81</v>
      </c>
      <c r="BK330" s="190">
        <f>ROUND(I330*H330,2)</f>
        <v>0</v>
      </c>
      <c r="BL330" s="18" t="s">
        <v>156</v>
      </c>
      <c r="BM330" s="189" t="s">
        <v>1792</v>
      </c>
    </row>
    <row r="331" s="12" customFormat="1">
      <c r="B331" s="194"/>
      <c r="D331" s="191" t="s">
        <v>160</v>
      </c>
      <c r="E331" s="195" t="s">
        <v>1</v>
      </c>
      <c r="F331" s="196" t="s">
        <v>1793</v>
      </c>
      <c r="H331" s="197">
        <v>1222.6500000000001</v>
      </c>
      <c r="I331" s="198"/>
      <c r="L331" s="194"/>
      <c r="M331" s="199"/>
      <c r="N331" s="200"/>
      <c r="O331" s="200"/>
      <c r="P331" s="200"/>
      <c r="Q331" s="200"/>
      <c r="R331" s="200"/>
      <c r="S331" s="200"/>
      <c r="T331" s="201"/>
      <c r="AT331" s="195" t="s">
        <v>160</v>
      </c>
      <c r="AU331" s="195" t="s">
        <v>83</v>
      </c>
      <c r="AV331" s="12" t="s">
        <v>83</v>
      </c>
      <c r="AW331" s="12" t="s">
        <v>30</v>
      </c>
      <c r="AX331" s="12" t="s">
        <v>81</v>
      </c>
      <c r="AY331" s="195" t="s">
        <v>149</v>
      </c>
    </row>
    <row r="332" s="1" customFormat="1" ht="36" customHeight="1">
      <c r="B332" s="177"/>
      <c r="C332" s="178" t="s">
        <v>867</v>
      </c>
      <c r="D332" s="178" t="s">
        <v>151</v>
      </c>
      <c r="E332" s="179" t="s">
        <v>850</v>
      </c>
      <c r="F332" s="180" t="s">
        <v>851</v>
      </c>
      <c r="G332" s="181" t="s">
        <v>226</v>
      </c>
      <c r="H332" s="182">
        <v>13.209</v>
      </c>
      <c r="I332" s="183"/>
      <c r="J332" s="184">
        <f>ROUND(I332*H332,2)</f>
        <v>0</v>
      </c>
      <c r="K332" s="180" t="s">
        <v>531</v>
      </c>
      <c r="L332" s="37"/>
      <c r="M332" s="185" t="s">
        <v>1</v>
      </c>
      <c r="N332" s="186" t="s">
        <v>38</v>
      </c>
      <c r="O332" s="73"/>
      <c r="P332" s="187">
        <f>O332*H332</f>
        <v>0</v>
      </c>
      <c r="Q332" s="187">
        <v>0</v>
      </c>
      <c r="R332" s="187">
        <f>Q332*H332</f>
        <v>0</v>
      </c>
      <c r="S332" s="187">
        <v>0</v>
      </c>
      <c r="T332" s="188">
        <f>S332*H332</f>
        <v>0</v>
      </c>
      <c r="AR332" s="189" t="s">
        <v>156</v>
      </c>
      <c r="AT332" s="189" t="s">
        <v>151</v>
      </c>
      <c r="AU332" s="189" t="s">
        <v>83</v>
      </c>
      <c r="AY332" s="18" t="s">
        <v>149</v>
      </c>
      <c r="BE332" s="190">
        <f>IF(N332="základní",J332,0)</f>
        <v>0</v>
      </c>
      <c r="BF332" s="190">
        <f>IF(N332="snížená",J332,0)</f>
        <v>0</v>
      </c>
      <c r="BG332" s="190">
        <f>IF(N332="zákl. přenesená",J332,0)</f>
        <v>0</v>
      </c>
      <c r="BH332" s="190">
        <f>IF(N332="sníž. přenesená",J332,0)</f>
        <v>0</v>
      </c>
      <c r="BI332" s="190">
        <f>IF(N332="nulová",J332,0)</f>
        <v>0</v>
      </c>
      <c r="BJ332" s="18" t="s">
        <v>81</v>
      </c>
      <c r="BK332" s="190">
        <f>ROUND(I332*H332,2)</f>
        <v>0</v>
      </c>
      <c r="BL332" s="18" t="s">
        <v>156</v>
      </c>
      <c r="BM332" s="189" t="s">
        <v>1794</v>
      </c>
    </row>
    <row r="333" s="12" customFormat="1">
      <c r="B333" s="194"/>
      <c r="D333" s="191" t="s">
        <v>160</v>
      </c>
      <c r="E333" s="195" t="s">
        <v>1</v>
      </c>
      <c r="F333" s="196" t="s">
        <v>1795</v>
      </c>
      <c r="H333" s="197">
        <v>13.209</v>
      </c>
      <c r="I333" s="198"/>
      <c r="L333" s="194"/>
      <c r="M333" s="199"/>
      <c r="N333" s="200"/>
      <c r="O333" s="200"/>
      <c r="P333" s="200"/>
      <c r="Q333" s="200"/>
      <c r="R333" s="200"/>
      <c r="S333" s="200"/>
      <c r="T333" s="201"/>
      <c r="AT333" s="195" t="s">
        <v>160</v>
      </c>
      <c r="AU333" s="195" t="s">
        <v>83</v>
      </c>
      <c r="AV333" s="12" t="s">
        <v>83</v>
      </c>
      <c r="AW333" s="12" t="s">
        <v>30</v>
      </c>
      <c r="AX333" s="12" t="s">
        <v>81</v>
      </c>
      <c r="AY333" s="195" t="s">
        <v>149</v>
      </c>
    </row>
    <row r="334" s="1" customFormat="1" ht="48" customHeight="1">
      <c r="B334" s="177"/>
      <c r="C334" s="178" t="s">
        <v>869</v>
      </c>
      <c r="D334" s="178" t="s">
        <v>151</v>
      </c>
      <c r="E334" s="179" t="s">
        <v>855</v>
      </c>
      <c r="F334" s="180" t="s">
        <v>856</v>
      </c>
      <c r="G334" s="181" t="s">
        <v>226</v>
      </c>
      <c r="H334" s="182">
        <v>515.15099999999995</v>
      </c>
      <c r="I334" s="183"/>
      <c r="J334" s="184">
        <f>ROUND(I334*H334,2)</f>
        <v>0</v>
      </c>
      <c r="K334" s="180" t="s">
        <v>531</v>
      </c>
      <c r="L334" s="37"/>
      <c r="M334" s="185" t="s">
        <v>1</v>
      </c>
      <c r="N334" s="186" t="s">
        <v>38</v>
      </c>
      <c r="O334" s="73"/>
      <c r="P334" s="187">
        <f>O334*H334</f>
        <v>0</v>
      </c>
      <c r="Q334" s="187">
        <v>0</v>
      </c>
      <c r="R334" s="187">
        <f>Q334*H334</f>
        <v>0</v>
      </c>
      <c r="S334" s="187">
        <v>0</v>
      </c>
      <c r="T334" s="188">
        <f>S334*H334</f>
        <v>0</v>
      </c>
      <c r="AR334" s="189" t="s">
        <v>156</v>
      </c>
      <c r="AT334" s="189" t="s">
        <v>151</v>
      </c>
      <c r="AU334" s="189" t="s">
        <v>83</v>
      </c>
      <c r="AY334" s="18" t="s">
        <v>149</v>
      </c>
      <c r="BE334" s="190">
        <f>IF(N334="základní",J334,0)</f>
        <v>0</v>
      </c>
      <c r="BF334" s="190">
        <f>IF(N334="snížená",J334,0)</f>
        <v>0</v>
      </c>
      <c r="BG334" s="190">
        <f>IF(N334="zákl. přenesená",J334,0)</f>
        <v>0</v>
      </c>
      <c r="BH334" s="190">
        <f>IF(N334="sníž. přenesená",J334,0)</f>
        <v>0</v>
      </c>
      <c r="BI334" s="190">
        <f>IF(N334="nulová",J334,0)</f>
        <v>0</v>
      </c>
      <c r="BJ334" s="18" t="s">
        <v>81</v>
      </c>
      <c r="BK334" s="190">
        <f>ROUND(I334*H334,2)</f>
        <v>0</v>
      </c>
      <c r="BL334" s="18" t="s">
        <v>156</v>
      </c>
      <c r="BM334" s="189" t="s">
        <v>1796</v>
      </c>
    </row>
    <row r="335" s="12" customFormat="1">
      <c r="B335" s="194"/>
      <c r="D335" s="191" t="s">
        <v>160</v>
      </c>
      <c r="E335" s="195" t="s">
        <v>1</v>
      </c>
      <c r="F335" s="196" t="s">
        <v>1797</v>
      </c>
      <c r="H335" s="197">
        <v>515.15099999999995</v>
      </c>
      <c r="I335" s="198"/>
      <c r="L335" s="194"/>
      <c r="M335" s="199"/>
      <c r="N335" s="200"/>
      <c r="O335" s="200"/>
      <c r="P335" s="200"/>
      <c r="Q335" s="200"/>
      <c r="R335" s="200"/>
      <c r="S335" s="200"/>
      <c r="T335" s="201"/>
      <c r="AT335" s="195" t="s">
        <v>160</v>
      </c>
      <c r="AU335" s="195" t="s">
        <v>83</v>
      </c>
      <c r="AV335" s="12" t="s">
        <v>83</v>
      </c>
      <c r="AW335" s="12" t="s">
        <v>30</v>
      </c>
      <c r="AX335" s="12" t="s">
        <v>81</v>
      </c>
      <c r="AY335" s="195" t="s">
        <v>149</v>
      </c>
    </row>
    <row r="336" s="1" customFormat="1" ht="36" customHeight="1">
      <c r="B336" s="177"/>
      <c r="C336" s="178" t="s">
        <v>1115</v>
      </c>
      <c r="D336" s="178" t="s">
        <v>151</v>
      </c>
      <c r="E336" s="179" t="s">
        <v>864</v>
      </c>
      <c r="F336" s="180" t="s">
        <v>865</v>
      </c>
      <c r="G336" s="181" t="s">
        <v>226</v>
      </c>
      <c r="H336" s="182">
        <v>13.209</v>
      </c>
      <c r="I336" s="183"/>
      <c r="J336" s="184">
        <f>ROUND(I336*H336,2)</f>
        <v>0</v>
      </c>
      <c r="K336" s="180" t="s">
        <v>531</v>
      </c>
      <c r="L336" s="37"/>
      <c r="M336" s="185" t="s">
        <v>1</v>
      </c>
      <c r="N336" s="186" t="s">
        <v>38</v>
      </c>
      <c r="O336" s="73"/>
      <c r="P336" s="187">
        <f>O336*H336</f>
        <v>0</v>
      </c>
      <c r="Q336" s="187">
        <v>0</v>
      </c>
      <c r="R336" s="187">
        <f>Q336*H336</f>
        <v>0</v>
      </c>
      <c r="S336" s="187">
        <v>0</v>
      </c>
      <c r="T336" s="188">
        <f>S336*H336</f>
        <v>0</v>
      </c>
      <c r="AR336" s="189" t="s">
        <v>156</v>
      </c>
      <c r="AT336" s="189" t="s">
        <v>151</v>
      </c>
      <c r="AU336" s="189" t="s">
        <v>83</v>
      </c>
      <c r="AY336" s="18" t="s">
        <v>149</v>
      </c>
      <c r="BE336" s="190">
        <f>IF(N336="základní",J336,0)</f>
        <v>0</v>
      </c>
      <c r="BF336" s="190">
        <f>IF(N336="snížená",J336,0)</f>
        <v>0</v>
      </c>
      <c r="BG336" s="190">
        <f>IF(N336="zákl. přenesená",J336,0)</f>
        <v>0</v>
      </c>
      <c r="BH336" s="190">
        <f>IF(N336="sníž. přenesená",J336,0)</f>
        <v>0</v>
      </c>
      <c r="BI336" s="190">
        <f>IF(N336="nulová",J336,0)</f>
        <v>0</v>
      </c>
      <c r="BJ336" s="18" t="s">
        <v>81</v>
      </c>
      <c r="BK336" s="190">
        <f>ROUND(I336*H336,2)</f>
        <v>0</v>
      </c>
      <c r="BL336" s="18" t="s">
        <v>156</v>
      </c>
      <c r="BM336" s="189" t="s">
        <v>1798</v>
      </c>
    </row>
    <row r="337" s="12" customFormat="1">
      <c r="B337" s="194"/>
      <c r="D337" s="191" t="s">
        <v>160</v>
      </c>
      <c r="E337" s="195" t="s">
        <v>1</v>
      </c>
      <c r="F337" s="196" t="s">
        <v>1795</v>
      </c>
      <c r="H337" s="197">
        <v>13.209</v>
      </c>
      <c r="I337" s="198"/>
      <c r="L337" s="194"/>
      <c r="M337" s="199"/>
      <c r="N337" s="200"/>
      <c r="O337" s="200"/>
      <c r="P337" s="200"/>
      <c r="Q337" s="200"/>
      <c r="R337" s="200"/>
      <c r="S337" s="200"/>
      <c r="T337" s="201"/>
      <c r="AT337" s="195" t="s">
        <v>160</v>
      </c>
      <c r="AU337" s="195" t="s">
        <v>83</v>
      </c>
      <c r="AV337" s="12" t="s">
        <v>83</v>
      </c>
      <c r="AW337" s="12" t="s">
        <v>30</v>
      </c>
      <c r="AX337" s="12" t="s">
        <v>81</v>
      </c>
      <c r="AY337" s="195" t="s">
        <v>149</v>
      </c>
    </row>
    <row r="338" s="1" customFormat="1" ht="36" customHeight="1">
      <c r="B338" s="177"/>
      <c r="C338" s="178" t="s">
        <v>1119</v>
      </c>
      <c r="D338" s="178" t="s">
        <v>151</v>
      </c>
      <c r="E338" s="179" t="s">
        <v>441</v>
      </c>
      <c r="F338" s="180" t="s">
        <v>236</v>
      </c>
      <c r="G338" s="181" t="s">
        <v>226</v>
      </c>
      <c r="H338" s="182">
        <v>31.350000000000001</v>
      </c>
      <c r="I338" s="183"/>
      <c r="J338" s="184">
        <f>ROUND(I338*H338,2)</f>
        <v>0</v>
      </c>
      <c r="K338" s="180" t="s">
        <v>531</v>
      </c>
      <c r="L338" s="37"/>
      <c r="M338" s="185" t="s">
        <v>1</v>
      </c>
      <c r="N338" s="186" t="s">
        <v>38</v>
      </c>
      <c r="O338" s="73"/>
      <c r="P338" s="187">
        <f>O338*H338</f>
        <v>0</v>
      </c>
      <c r="Q338" s="187">
        <v>0</v>
      </c>
      <c r="R338" s="187">
        <f>Q338*H338</f>
        <v>0</v>
      </c>
      <c r="S338" s="187">
        <v>0</v>
      </c>
      <c r="T338" s="188">
        <f>S338*H338</f>
        <v>0</v>
      </c>
      <c r="AR338" s="189" t="s">
        <v>156</v>
      </c>
      <c r="AT338" s="189" t="s">
        <v>151</v>
      </c>
      <c r="AU338" s="189" t="s">
        <v>83</v>
      </c>
      <c r="AY338" s="18" t="s">
        <v>149</v>
      </c>
      <c r="BE338" s="190">
        <f>IF(N338="základní",J338,0)</f>
        <v>0</v>
      </c>
      <c r="BF338" s="190">
        <f>IF(N338="snížená",J338,0)</f>
        <v>0</v>
      </c>
      <c r="BG338" s="190">
        <f>IF(N338="zákl. přenesená",J338,0)</f>
        <v>0</v>
      </c>
      <c r="BH338" s="190">
        <f>IF(N338="sníž. přenesená",J338,0)</f>
        <v>0</v>
      </c>
      <c r="BI338" s="190">
        <f>IF(N338="nulová",J338,0)</f>
        <v>0</v>
      </c>
      <c r="BJ338" s="18" t="s">
        <v>81</v>
      </c>
      <c r="BK338" s="190">
        <f>ROUND(I338*H338,2)</f>
        <v>0</v>
      </c>
      <c r="BL338" s="18" t="s">
        <v>156</v>
      </c>
      <c r="BM338" s="189" t="s">
        <v>1799</v>
      </c>
    </row>
    <row r="339" s="12" customFormat="1">
      <c r="B339" s="194"/>
      <c r="D339" s="191" t="s">
        <v>160</v>
      </c>
      <c r="E339" s="195" t="s">
        <v>1</v>
      </c>
      <c r="F339" s="196" t="s">
        <v>1791</v>
      </c>
      <c r="H339" s="197">
        <v>31.350000000000001</v>
      </c>
      <c r="I339" s="198"/>
      <c r="L339" s="194"/>
      <c r="M339" s="199"/>
      <c r="N339" s="200"/>
      <c r="O339" s="200"/>
      <c r="P339" s="200"/>
      <c r="Q339" s="200"/>
      <c r="R339" s="200"/>
      <c r="S339" s="200"/>
      <c r="T339" s="201"/>
      <c r="AT339" s="195" t="s">
        <v>160</v>
      </c>
      <c r="AU339" s="195" t="s">
        <v>83</v>
      </c>
      <c r="AV339" s="12" t="s">
        <v>83</v>
      </c>
      <c r="AW339" s="12" t="s">
        <v>30</v>
      </c>
      <c r="AX339" s="12" t="s">
        <v>81</v>
      </c>
      <c r="AY339" s="195" t="s">
        <v>149</v>
      </c>
    </row>
    <row r="340" s="11" customFormat="1" ht="22.8" customHeight="1">
      <c r="B340" s="164"/>
      <c r="D340" s="165" t="s">
        <v>72</v>
      </c>
      <c r="E340" s="175" t="s">
        <v>445</v>
      </c>
      <c r="F340" s="175" t="s">
        <v>446</v>
      </c>
      <c r="I340" s="167"/>
      <c r="J340" s="176">
        <f>BK340</f>
        <v>0</v>
      </c>
      <c r="L340" s="164"/>
      <c r="M340" s="169"/>
      <c r="N340" s="170"/>
      <c r="O340" s="170"/>
      <c r="P340" s="171">
        <f>P341</f>
        <v>0</v>
      </c>
      <c r="Q340" s="170"/>
      <c r="R340" s="171">
        <f>R341</f>
        <v>0</v>
      </c>
      <c r="S340" s="170"/>
      <c r="T340" s="172">
        <f>T341</f>
        <v>0</v>
      </c>
      <c r="AR340" s="165" t="s">
        <v>81</v>
      </c>
      <c r="AT340" s="173" t="s">
        <v>72</v>
      </c>
      <c r="AU340" s="173" t="s">
        <v>81</v>
      </c>
      <c r="AY340" s="165" t="s">
        <v>149</v>
      </c>
      <c r="BK340" s="174">
        <f>BK341</f>
        <v>0</v>
      </c>
    </row>
    <row r="341" s="1" customFormat="1" ht="48" customHeight="1">
      <c r="B341" s="177"/>
      <c r="C341" s="178" t="s">
        <v>1121</v>
      </c>
      <c r="D341" s="178" t="s">
        <v>151</v>
      </c>
      <c r="E341" s="179" t="s">
        <v>870</v>
      </c>
      <c r="F341" s="180" t="s">
        <v>871</v>
      </c>
      <c r="G341" s="181" t="s">
        <v>226</v>
      </c>
      <c r="H341" s="182">
        <v>79.055999999999997</v>
      </c>
      <c r="I341" s="183"/>
      <c r="J341" s="184">
        <f>ROUND(I341*H341,2)</f>
        <v>0</v>
      </c>
      <c r="K341" s="180" t="s">
        <v>531</v>
      </c>
      <c r="L341" s="37"/>
      <c r="M341" s="239" t="s">
        <v>1</v>
      </c>
      <c r="N341" s="240" t="s">
        <v>38</v>
      </c>
      <c r="O341" s="222"/>
      <c r="P341" s="241">
        <f>O341*H341</f>
        <v>0</v>
      </c>
      <c r="Q341" s="241">
        <v>0</v>
      </c>
      <c r="R341" s="241">
        <f>Q341*H341</f>
        <v>0</v>
      </c>
      <c r="S341" s="241">
        <v>0</v>
      </c>
      <c r="T341" s="242">
        <f>S341*H341</f>
        <v>0</v>
      </c>
      <c r="AR341" s="189" t="s">
        <v>156</v>
      </c>
      <c r="AT341" s="189" t="s">
        <v>151</v>
      </c>
      <c r="AU341" s="189" t="s">
        <v>83</v>
      </c>
      <c r="AY341" s="18" t="s">
        <v>149</v>
      </c>
      <c r="BE341" s="190">
        <f>IF(N341="základní",J341,0)</f>
        <v>0</v>
      </c>
      <c r="BF341" s="190">
        <f>IF(N341="snížená",J341,0)</f>
        <v>0</v>
      </c>
      <c r="BG341" s="190">
        <f>IF(N341="zákl. přenesená",J341,0)</f>
        <v>0</v>
      </c>
      <c r="BH341" s="190">
        <f>IF(N341="sníž. přenesená",J341,0)</f>
        <v>0</v>
      </c>
      <c r="BI341" s="190">
        <f>IF(N341="nulová",J341,0)</f>
        <v>0</v>
      </c>
      <c r="BJ341" s="18" t="s">
        <v>81</v>
      </c>
      <c r="BK341" s="190">
        <f>ROUND(I341*H341,2)</f>
        <v>0</v>
      </c>
      <c r="BL341" s="18" t="s">
        <v>156</v>
      </c>
      <c r="BM341" s="189" t="s">
        <v>1800</v>
      </c>
    </row>
    <row r="342" s="1" customFormat="1" ht="6.96" customHeight="1">
      <c r="B342" s="56"/>
      <c r="C342" s="57"/>
      <c r="D342" s="57"/>
      <c r="E342" s="57"/>
      <c r="F342" s="57"/>
      <c r="G342" s="57"/>
      <c r="H342" s="57"/>
      <c r="I342" s="139"/>
      <c r="J342" s="57"/>
      <c r="K342" s="57"/>
      <c r="L342" s="37"/>
    </row>
  </sheetData>
  <autoFilter ref="C122:K341"/>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4"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7" t="s">
        <v>5</v>
      </c>
      <c r="AT2" s="18" t="s">
        <v>105</v>
      </c>
    </row>
    <row r="3" ht="6.96" customHeight="1">
      <c r="B3" s="19"/>
      <c r="C3" s="20"/>
      <c r="D3" s="20"/>
      <c r="E3" s="20"/>
      <c r="F3" s="20"/>
      <c r="G3" s="20"/>
      <c r="H3" s="20"/>
      <c r="I3" s="115"/>
      <c r="J3" s="20"/>
      <c r="K3" s="20"/>
      <c r="L3" s="21"/>
      <c r="AT3" s="18" t="s">
        <v>83</v>
      </c>
    </row>
    <row r="4" ht="24.96" customHeight="1">
      <c r="B4" s="21"/>
      <c r="D4" s="22" t="s">
        <v>118</v>
      </c>
      <c r="L4" s="21"/>
      <c r="M4" s="116" t="s">
        <v>10</v>
      </c>
      <c r="AT4" s="18" t="s">
        <v>3</v>
      </c>
    </row>
    <row r="5" ht="6.96" customHeight="1">
      <c r="B5" s="21"/>
      <c r="L5" s="21"/>
    </row>
    <row r="6" ht="12" customHeight="1">
      <c r="B6" s="21"/>
      <c r="D6" s="31" t="s">
        <v>16</v>
      </c>
      <c r="L6" s="21"/>
    </row>
    <row r="7" ht="16.5" customHeight="1">
      <c r="B7" s="21"/>
      <c r="E7" s="117" t="str">
        <f>'Rekapitulace stavby'!K6</f>
        <v>III/18614 Třebomyslická ulice Horažďovice</v>
      </c>
      <c r="F7" s="31"/>
      <c r="G7" s="31"/>
      <c r="H7" s="31"/>
      <c r="L7" s="21"/>
    </row>
    <row r="8" s="1" customFormat="1" ht="12" customHeight="1">
      <c r="B8" s="37"/>
      <c r="D8" s="31" t="s">
        <v>119</v>
      </c>
      <c r="I8" s="118"/>
      <c r="L8" s="37"/>
    </row>
    <row r="9" s="1" customFormat="1" ht="36.96" customHeight="1">
      <c r="B9" s="37"/>
      <c r="E9" s="63" t="s">
        <v>1801</v>
      </c>
      <c r="F9" s="1"/>
      <c r="G9" s="1"/>
      <c r="H9" s="1"/>
      <c r="I9" s="118"/>
      <c r="L9" s="37"/>
    </row>
    <row r="10" s="1" customFormat="1">
      <c r="B10" s="37"/>
      <c r="I10" s="118"/>
      <c r="L10" s="37"/>
    </row>
    <row r="11" s="1" customFormat="1" ht="12" customHeight="1">
      <c r="B11" s="37"/>
      <c r="D11" s="31" t="s">
        <v>18</v>
      </c>
      <c r="F11" s="26" t="s">
        <v>1</v>
      </c>
      <c r="I11" s="119" t="s">
        <v>19</v>
      </c>
      <c r="J11" s="26" t="s">
        <v>1</v>
      </c>
      <c r="L11" s="37"/>
    </row>
    <row r="12" s="1" customFormat="1" ht="12" customHeight="1">
      <c r="B12" s="37"/>
      <c r="D12" s="31" t="s">
        <v>20</v>
      </c>
      <c r="F12" s="26" t="s">
        <v>21</v>
      </c>
      <c r="I12" s="119" t="s">
        <v>22</v>
      </c>
      <c r="J12" s="65" t="str">
        <f>'Rekapitulace stavby'!AN8</f>
        <v>2. 7. 2019</v>
      </c>
      <c r="L12" s="37"/>
    </row>
    <row r="13" s="1" customFormat="1" ht="10.8" customHeight="1">
      <c r="B13" s="37"/>
      <c r="I13" s="118"/>
      <c r="L13" s="37"/>
    </row>
    <row r="14" s="1" customFormat="1" ht="12" customHeight="1">
      <c r="B14" s="37"/>
      <c r="D14" s="31" t="s">
        <v>24</v>
      </c>
      <c r="I14" s="119" t="s">
        <v>25</v>
      </c>
      <c r="J14" s="26" t="str">
        <f>IF('Rekapitulace stavby'!AN10="","",'Rekapitulace stavby'!AN10)</f>
        <v/>
      </c>
      <c r="L14" s="37"/>
    </row>
    <row r="15" s="1" customFormat="1" ht="18" customHeight="1">
      <c r="B15" s="37"/>
      <c r="E15" s="26" t="str">
        <f>IF('Rekapitulace stavby'!E11="","",'Rekapitulace stavby'!E11)</f>
        <v xml:space="preserve"> </v>
      </c>
      <c r="I15" s="119" t="s">
        <v>26</v>
      </c>
      <c r="J15" s="26" t="str">
        <f>IF('Rekapitulace stavby'!AN11="","",'Rekapitulace stavby'!AN11)</f>
        <v/>
      </c>
      <c r="L15" s="37"/>
    </row>
    <row r="16" s="1" customFormat="1" ht="6.96" customHeight="1">
      <c r="B16" s="37"/>
      <c r="I16" s="118"/>
      <c r="L16" s="37"/>
    </row>
    <row r="17" s="1" customFormat="1" ht="12" customHeight="1">
      <c r="B17" s="37"/>
      <c r="D17" s="31" t="s">
        <v>27</v>
      </c>
      <c r="I17" s="119" t="s">
        <v>25</v>
      </c>
      <c r="J17" s="32" t="str">
        <f>'Rekapitulace stavby'!AN13</f>
        <v>Vyplň údaj</v>
      </c>
      <c r="L17" s="37"/>
    </row>
    <row r="18" s="1" customFormat="1" ht="18" customHeight="1">
      <c r="B18" s="37"/>
      <c r="E18" s="32" t="str">
        <f>'Rekapitulace stavby'!E14</f>
        <v>Vyplň údaj</v>
      </c>
      <c r="F18" s="26"/>
      <c r="G18" s="26"/>
      <c r="H18" s="26"/>
      <c r="I18" s="119" t="s">
        <v>26</v>
      </c>
      <c r="J18" s="32" t="str">
        <f>'Rekapitulace stavby'!AN14</f>
        <v>Vyplň údaj</v>
      </c>
      <c r="L18" s="37"/>
    </row>
    <row r="19" s="1" customFormat="1" ht="6.96" customHeight="1">
      <c r="B19" s="37"/>
      <c r="I19" s="118"/>
      <c r="L19" s="37"/>
    </row>
    <row r="20" s="1" customFormat="1" ht="12" customHeight="1">
      <c r="B20" s="37"/>
      <c r="D20" s="31" t="s">
        <v>29</v>
      </c>
      <c r="I20" s="119" t="s">
        <v>25</v>
      </c>
      <c r="J20" s="26" t="str">
        <f>IF('Rekapitulace stavby'!AN16="","",'Rekapitulace stavby'!AN16)</f>
        <v/>
      </c>
      <c r="L20" s="37"/>
    </row>
    <row r="21" s="1" customFormat="1" ht="18" customHeight="1">
      <c r="B21" s="37"/>
      <c r="E21" s="26" t="str">
        <f>IF('Rekapitulace stavby'!E17="","",'Rekapitulace stavby'!E17)</f>
        <v xml:space="preserve"> </v>
      </c>
      <c r="I21" s="119" t="s">
        <v>26</v>
      </c>
      <c r="J21" s="26" t="str">
        <f>IF('Rekapitulace stavby'!AN17="","",'Rekapitulace stavby'!AN17)</f>
        <v/>
      </c>
      <c r="L21" s="37"/>
    </row>
    <row r="22" s="1" customFormat="1" ht="6.96" customHeight="1">
      <c r="B22" s="37"/>
      <c r="I22" s="118"/>
      <c r="L22" s="37"/>
    </row>
    <row r="23" s="1" customFormat="1" ht="12" customHeight="1">
      <c r="B23" s="37"/>
      <c r="D23" s="31" t="s">
        <v>31</v>
      </c>
      <c r="I23" s="119" t="s">
        <v>25</v>
      </c>
      <c r="J23" s="26" t="str">
        <f>IF('Rekapitulace stavby'!AN19="","",'Rekapitulace stavby'!AN19)</f>
        <v/>
      </c>
      <c r="L23" s="37"/>
    </row>
    <row r="24" s="1" customFormat="1" ht="18" customHeight="1">
      <c r="B24" s="37"/>
      <c r="E24" s="26" t="str">
        <f>IF('Rekapitulace stavby'!E20="","",'Rekapitulace stavby'!E20)</f>
        <v xml:space="preserve"> </v>
      </c>
      <c r="I24" s="119" t="s">
        <v>26</v>
      </c>
      <c r="J24" s="26" t="str">
        <f>IF('Rekapitulace stavby'!AN20="","",'Rekapitulace stavby'!AN20)</f>
        <v/>
      </c>
      <c r="L24" s="37"/>
    </row>
    <row r="25" s="1" customFormat="1" ht="6.96" customHeight="1">
      <c r="B25" s="37"/>
      <c r="I25" s="118"/>
      <c r="L25" s="37"/>
    </row>
    <row r="26" s="1" customFormat="1" ht="12" customHeight="1">
      <c r="B26" s="37"/>
      <c r="D26" s="31" t="s">
        <v>32</v>
      </c>
      <c r="I26" s="118"/>
      <c r="L26" s="37"/>
    </row>
    <row r="27" s="7" customFormat="1" ht="16.5" customHeight="1">
      <c r="B27" s="120"/>
      <c r="E27" s="35" t="s">
        <v>1</v>
      </c>
      <c r="F27" s="35"/>
      <c r="G27" s="35"/>
      <c r="H27" s="35"/>
      <c r="I27" s="121"/>
      <c r="L27" s="120"/>
    </row>
    <row r="28" s="1" customFormat="1" ht="6.96" customHeight="1">
      <c r="B28" s="37"/>
      <c r="I28" s="118"/>
      <c r="L28" s="37"/>
    </row>
    <row r="29" s="1" customFormat="1" ht="6.96" customHeight="1">
      <c r="B29" s="37"/>
      <c r="D29" s="69"/>
      <c r="E29" s="69"/>
      <c r="F29" s="69"/>
      <c r="G29" s="69"/>
      <c r="H29" s="69"/>
      <c r="I29" s="122"/>
      <c r="J29" s="69"/>
      <c r="K29" s="69"/>
      <c r="L29" s="37"/>
    </row>
    <row r="30" s="1" customFormat="1" ht="25.44" customHeight="1">
      <c r="B30" s="37"/>
      <c r="D30" s="123" t="s">
        <v>33</v>
      </c>
      <c r="I30" s="118"/>
      <c r="J30" s="90">
        <f>ROUND(J121, 2)</f>
        <v>0</v>
      </c>
      <c r="L30" s="37"/>
    </row>
    <row r="31" s="1" customFormat="1" ht="6.96" customHeight="1">
      <c r="B31" s="37"/>
      <c r="D31" s="69"/>
      <c r="E31" s="69"/>
      <c r="F31" s="69"/>
      <c r="G31" s="69"/>
      <c r="H31" s="69"/>
      <c r="I31" s="122"/>
      <c r="J31" s="69"/>
      <c r="K31" s="69"/>
      <c r="L31" s="37"/>
    </row>
    <row r="32" s="1" customFormat="1" ht="14.4" customHeight="1">
      <c r="B32" s="37"/>
      <c r="F32" s="41" t="s">
        <v>35</v>
      </c>
      <c r="I32" s="124" t="s">
        <v>34</v>
      </c>
      <c r="J32" s="41" t="s">
        <v>36</v>
      </c>
      <c r="L32" s="37"/>
    </row>
    <row r="33" s="1" customFormat="1" ht="14.4" customHeight="1">
      <c r="B33" s="37"/>
      <c r="D33" s="125" t="s">
        <v>37</v>
      </c>
      <c r="E33" s="31" t="s">
        <v>38</v>
      </c>
      <c r="F33" s="126">
        <f>ROUND((SUM(BE121:BE189)),  2)</f>
        <v>0</v>
      </c>
      <c r="I33" s="127">
        <v>0.20999999999999999</v>
      </c>
      <c r="J33" s="126">
        <f>ROUND(((SUM(BE121:BE189))*I33),  2)</f>
        <v>0</v>
      </c>
      <c r="L33" s="37"/>
    </row>
    <row r="34" s="1" customFormat="1" ht="14.4" customHeight="1">
      <c r="B34" s="37"/>
      <c r="E34" s="31" t="s">
        <v>39</v>
      </c>
      <c r="F34" s="126">
        <f>ROUND((SUM(BF121:BF189)),  2)</f>
        <v>0</v>
      </c>
      <c r="I34" s="127">
        <v>0.14999999999999999</v>
      </c>
      <c r="J34" s="126">
        <f>ROUND(((SUM(BF121:BF189))*I34),  2)</f>
        <v>0</v>
      </c>
      <c r="L34" s="37"/>
    </row>
    <row r="35" hidden="1" s="1" customFormat="1" ht="14.4" customHeight="1">
      <c r="B35" s="37"/>
      <c r="E35" s="31" t="s">
        <v>40</v>
      </c>
      <c r="F35" s="126">
        <f>ROUND((SUM(BG121:BG189)),  2)</f>
        <v>0</v>
      </c>
      <c r="I35" s="127">
        <v>0.20999999999999999</v>
      </c>
      <c r="J35" s="126">
        <f>0</f>
        <v>0</v>
      </c>
      <c r="L35" s="37"/>
    </row>
    <row r="36" hidden="1" s="1" customFormat="1" ht="14.4" customHeight="1">
      <c r="B36" s="37"/>
      <c r="E36" s="31" t="s">
        <v>41</v>
      </c>
      <c r="F36" s="126">
        <f>ROUND((SUM(BH121:BH189)),  2)</f>
        <v>0</v>
      </c>
      <c r="I36" s="127">
        <v>0.14999999999999999</v>
      </c>
      <c r="J36" s="126">
        <f>0</f>
        <v>0</v>
      </c>
      <c r="L36" s="37"/>
    </row>
    <row r="37" hidden="1" s="1" customFormat="1" ht="14.4" customHeight="1">
      <c r="B37" s="37"/>
      <c r="E37" s="31" t="s">
        <v>42</v>
      </c>
      <c r="F37" s="126">
        <f>ROUND((SUM(BI121:BI189)),  2)</f>
        <v>0</v>
      </c>
      <c r="I37" s="127">
        <v>0</v>
      </c>
      <c r="J37" s="126">
        <f>0</f>
        <v>0</v>
      </c>
      <c r="L37" s="37"/>
    </row>
    <row r="38" s="1" customFormat="1" ht="6.96" customHeight="1">
      <c r="B38" s="37"/>
      <c r="I38" s="118"/>
      <c r="L38" s="37"/>
    </row>
    <row r="39" s="1" customFormat="1" ht="25.44" customHeight="1">
      <c r="B39" s="37"/>
      <c r="C39" s="128"/>
      <c r="D39" s="129" t="s">
        <v>43</v>
      </c>
      <c r="E39" s="77"/>
      <c r="F39" s="77"/>
      <c r="G39" s="130" t="s">
        <v>44</v>
      </c>
      <c r="H39" s="131" t="s">
        <v>45</v>
      </c>
      <c r="I39" s="132"/>
      <c r="J39" s="133">
        <f>SUM(J30:J37)</f>
        <v>0</v>
      </c>
      <c r="K39" s="134"/>
      <c r="L39" s="37"/>
    </row>
    <row r="40" s="1" customFormat="1" ht="14.4" customHeight="1">
      <c r="B40" s="37"/>
      <c r="I40" s="118"/>
      <c r="L40" s="37"/>
    </row>
    <row r="41" ht="14.4" customHeight="1">
      <c r="B41" s="21"/>
      <c r="L41" s="21"/>
    </row>
    <row r="42" ht="14.4" customHeight="1">
      <c r="B42" s="21"/>
      <c r="L42" s="21"/>
    </row>
    <row r="43" ht="14.4" customHeight="1">
      <c r="B43" s="21"/>
      <c r="L43" s="21"/>
    </row>
    <row r="44" ht="14.4" customHeight="1">
      <c r="B44" s="21"/>
      <c r="L44" s="21"/>
    </row>
    <row r="45" ht="14.4" customHeight="1">
      <c r="B45" s="21"/>
      <c r="L45" s="21"/>
    </row>
    <row r="46" ht="14.4" customHeight="1">
      <c r="B46" s="21"/>
      <c r="L46" s="21"/>
    </row>
    <row r="47" ht="14.4" customHeight="1">
      <c r="B47" s="21"/>
      <c r="L47" s="21"/>
    </row>
    <row r="48" ht="14.4" customHeight="1">
      <c r="B48" s="21"/>
      <c r="L48" s="21"/>
    </row>
    <row r="49" ht="14.4" customHeight="1">
      <c r="B49" s="21"/>
      <c r="L49" s="21"/>
    </row>
    <row r="50" s="1" customFormat="1" ht="14.4" customHeight="1">
      <c r="B50" s="37"/>
      <c r="D50" s="53" t="s">
        <v>46</v>
      </c>
      <c r="E50" s="54"/>
      <c r="F50" s="54"/>
      <c r="G50" s="53" t="s">
        <v>47</v>
      </c>
      <c r="H50" s="54"/>
      <c r="I50" s="135"/>
      <c r="J50" s="54"/>
      <c r="K50" s="54"/>
      <c r="L50" s="37"/>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1" customFormat="1">
      <c r="B61" s="37"/>
      <c r="D61" s="55" t="s">
        <v>48</v>
      </c>
      <c r="E61" s="39"/>
      <c r="F61" s="136" t="s">
        <v>49</v>
      </c>
      <c r="G61" s="55" t="s">
        <v>48</v>
      </c>
      <c r="H61" s="39"/>
      <c r="I61" s="137"/>
      <c r="J61" s="138" t="s">
        <v>49</v>
      </c>
      <c r="K61" s="39"/>
      <c r="L61" s="37"/>
    </row>
    <row r="62">
      <c r="B62" s="21"/>
      <c r="L62" s="21"/>
    </row>
    <row r="63">
      <c r="B63" s="21"/>
      <c r="L63" s="21"/>
    </row>
    <row r="64">
      <c r="B64" s="21"/>
      <c r="L64" s="21"/>
    </row>
    <row r="65" s="1" customFormat="1">
      <c r="B65" s="37"/>
      <c r="D65" s="53" t="s">
        <v>50</v>
      </c>
      <c r="E65" s="54"/>
      <c r="F65" s="54"/>
      <c r="G65" s="53" t="s">
        <v>51</v>
      </c>
      <c r="H65" s="54"/>
      <c r="I65" s="135"/>
      <c r="J65" s="54"/>
      <c r="K65" s="54"/>
      <c r="L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1" customFormat="1">
      <c r="B76" s="37"/>
      <c r="D76" s="55" t="s">
        <v>48</v>
      </c>
      <c r="E76" s="39"/>
      <c r="F76" s="136" t="s">
        <v>49</v>
      </c>
      <c r="G76" s="55" t="s">
        <v>48</v>
      </c>
      <c r="H76" s="39"/>
      <c r="I76" s="137"/>
      <c r="J76" s="138" t="s">
        <v>49</v>
      </c>
      <c r="K76" s="39"/>
      <c r="L76" s="37"/>
    </row>
    <row r="77" s="1" customFormat="1" ht="14.4" customHeight="1">
      <c r="B77" s="56"/>
      <c r="C77" s="57"/>
      <c r="D77" s="57"/>
      <c r="E77" s="57"/>
      <c r="F77" s="57"/>
      <c r="G77" s="57"/>
      <c r="H77" s="57"/>
      <c r="I77" s="139"/>
      <c r="J77" s="57"/>
      <c r="K77" s="57"/>
      <c r="L77" s="37"/>
    </row>
    <row r="81" s="1" customFormat="1" ht="6.96" customHeight="1">
      <c r="B81" s="58"/>
      <c r="C81" s="59"/>
      <c r="D81" s="59"/>
      <c r="E81" s="59"/>
      <c r="F81" s="59"/>
      <c r="G81" s="59"/>
      <c r="H81" s="59"/>
      <c r="I81" s="140"/>
      <c r="J81" s="59"/>
      <c r="K81" s="59"/>
      <c r="L81" s="37"/>
    </row>
    <row r="82" s="1" customFormat="1" ht="24.96" customHeight="1">
      <c r="B82" s="37"/>
      <c r="C82" s="22" t="s">
        <v>121</v>
      </c>
      <c r="I82" s="118"/>
      <c r="L82" s="37"/>
    </row>
    <row r="83" s="1" customFormat="1" ht="6.96" customHeight="1">
      <c r="B83" s="37"/>
      <c r="I83" s="118"/>
      <c r="L83" s="37"/>
    </row>
    <row r="84" s="1" customFormat="1" ht="12" customHeight="1">
      <c r="B84" s="37"/>
      <c r="C84" s="31" t="s">
        <v>16</v>
      </c>
      <c r="I84" s="118"/>
      <c r="L84" s="37"/>
    </row>
    <row r="85" s="1" customFormat="1" ht="16.5" customHeight="1">
      <c r="B85" s="37"/>
      <c r="E85" s="117" t="str">
        <f>E7</f>
        <v>III/18614 Třebomyslická ulice Horažďovice</v>
      </c>
      <c r="F85" s="31"/>
      <c r="G85" s="31"/>
      <c r="H85" s="31"/>
      <c r="I85" s="118"/>
      <c r="L85" s="37"/>
    </row>
    <row r="86" s="1" customFormat="1" ht="12" customHeight="1">
      <c r="B86" s="37"/>
      <c r="C86" s="31" t="s">
        <v>119</v>
      </c>
      <c r="I86" s="118"/>
      <c r="L86" s="37"/>
    </row>
    <row r="87" s="1" customFormat="1" ht="16.5" customHeight="1">
      <c r="B87" s="37"/>
      <c r="E87" s="63" t="str">
        <f>E9</f>
        <v>SO 330 - Odvodnění komunikace</v>
      </c>
      <c r="F87" s="1"/>
      <c r="G87" s="1"/>
      <c r="H87" s="1"/>
      <c r="I87" s="118"/>
      <c r="L87" s="37"/>
    </row>
    <row r="88" s="1" customFormat="1" ht="6.96" customHeight="1">
      <c r="B88" s="37"/>
      <c r="I88" s="118"/>
      <c r="L88" s="37"/>
    </row>
    <row r="89" s="1" customFormat="1" ht="12" customHeight="1">
      <c r="B89" s="37"/>
      <c r="C89" s="31" t="s">
        <v>20</v>
      </c>
      <c r="F89" s="26" t="str">
        <f>F12</f>
        <v xml:space="preserve"> </v>
      </c>
      <c r="I89" s="119" t="s">
        <v>22</v>
      </c>
      <c r="J89" s="65" t="str">
        <f>IF(J12="","",J12)</f>
        <v>2. 7. 2019</v>
      </c>
      <c r="L89" s="37"/>
    </row>
    <row r="90" s="1" customFormat="1" ht="6.96" customHeight="1">
      <c r="B90" s="37"/>
      <c r="I90" s="118"/>
      <c r="L90" s="37"/>
    </row>
    <row r="91" s="1" customFormat="1" ht="15.15" customHeight="1">
      <c r="B91" s="37"/>
      <c r="C91" s="31" t="s">
        <v>24</v>
      </c>
      <c r="F91" s="26" t="str">
        <f>E15</f>
        <v xml:space="preserve"> </v>
      </c>
      <c r="I91" s="119" t="s">
        <v>29</v>
      </c>
      <c r="J91" s="35" t="str">
        <f>E21</f>
        <v xml:space="preserve"> </v>
      </c>
      <c r="L91" s="37"/>
    </row>
    <row r="92" s="1" customFormat="1" ht="15.15" customHeight="1">
      <c r="B92" s="37"/>
      <c r="C92" s="31" t="s">
        <v>27</v>
      </c>
      <c r="F92" s="26" t="str">
        <f>IF(E18="","",E18)</f>
        <v>Vyplň údaj</v>
      </c>
      <c r="I92" s="119" t="s">
        <v>31</v>
      </c>
      <c r="J92" s="35" t="str">
        <f>E24</f>
        <v xml:space="preserve"> </v>
      </c>
      <c r="L92" s="37"/>
    </row>
    <row r="93" s="1" customFormat="1" ht="10.32" customHeight="1">
      <c r="B93" s="37"/>
      <c r="I93" s="118"/>
      <c r="L93" s="37"/>
    </row>
    <row r="94" s="1" customFormat="1" ht="29.28" customHeight="1">
      <c r="B94" s="37"/>
      <c r="C94" s="141" t="s">
        <v>122</v>
      </c>
      <c r="D94" s="128"/>
      <c r="E94" s="128"/>
      <c r="F94" s="128"/>
      <c r="G94" s="128"/>
      <c r="H94" s="128"/>
      <c r="I94" s="142"/>
      <c r="J94" s="143" t="s">
        <v>123</v>
      </c>
      <c r="K94" s="128"/>
      <c r="L94" s="37"/>
    </row>
    <row r="95" s="1" customFormat="1" ht="10.32" customHeight="1">
      <c r="B95" s="37"/>
      <c r="I95" s="118"/>
      <c r="L95" s="37"/>
    </row>
    <row r="96" s="1" customFormat="1" ht="22.8" customHeight="1">
      <c r="B96" s="37"/>
      <c r="C96" s="144" t="s">
        <v>124</v>
      </c>
      <c r="I96" s="118"/>
      <c r="J96" s="90">
        <f>J121</f>
        <v>0</v>
      </c>
      <c r="L96" s="37"/>
      <c r="AU96" s="18" t="s">
        <v>125</v>
      </c>
    </row>
    <row r="97" s="8" customFormat="1" ht="24.96" customHeight="1">
      <c r="B97" s="145"/>
      <c r="D97" s="146" t="s">
        <v>126</v>
      </c>
      <c r="E97" s="147"/>
      <c r="F97" s="147"/>
      <c r="G97" s="147"/>
      <c r="H97" s="147"/>
      <c r="I97" s="148"/>
      <c r="J97" s="149">
        <f>J122</f>
        <v>0</v>
      </c>
      <c r="L97" s="145"/>
    </row>
    <row r="98" s="9" customFormat="1" ht="19.92" customHeight="1">
      <c r="B98" s="150"/>
      <c r="D98" s="151" t="s">
        <v>127</v>
      </c>
      <c r="E98" s="152"/>
      <c r="F98" s="152"/>
      <c r="G98" s="152"/>
      <c r="H98" s="152"/>
      <c r="I98" s="153"/>
      <c r="J98" s="154">
        <f>J123</f>
        <v>0</v>
      </c>
      <c r="L98" s="150"/>
    </row>
    <row r="99" s="9" customFormat="1" ht="19.92" customHeight="1">
      <c r="B99" s="150"/>
      <c r="D99" s="151" t="s">
        <v>129</v>
      </c>
      <c r="E99" s="152"/>
      <c r="F99" s="152"/>
      <c r="G99" s="152"/>
      <c r="H99" s="152"/>
      <c r="I99" s="153"/>
      <c r="J99" s="154">
        <f>J152</f>
        <v>0</v>
      </c>
      <c r="L99" s="150"/>
    </row>
    <row r="100" s="9" customFormat="1" ht="19.92" customHeight="1">
      <c r="B100" s="150"/>
      <c r="D100" s="151" t="s">
        <v>528</v>
      </c>
      <c r="E100" s="152"/>
      <c r="F100" s="152"/>
      <c r="G100" s="152"/>
      <c r="H100" s="152"/>
      <c r="I100" s="153"/>
      <c r="J100" s="154">
        <f>J156</f>
        <v>0</v>
      </c>
      <c r="L100" s="150"/>
    </row>
    <row r="101" s="9" customFormat="1" ht="19.92" customHeight="1">
      <c r="B101" s="150"/>
      <c r="D101" s="151" t="s">
        <v>133</v>
      </c>
      <c r="E101" s="152"/>
      <c r="F101" s="152"/>
      <c r="G101" s="152"/>
      <c r="H101" s="152"/>
      <c r="I101" s="153"/>
      <c r="J101" s="154">
        <f>J187</f>
        <v>0</v>
      </c>
      <c r="L101" s="150"/>
    </row>
    <row r="102" s="1" customFormat="1" ht="21.84" customHeight="1">
      <c r="B102" s="37"/>
      <c r="I102" s="118"/>
      <c r="L102" s="37"/>
    </row>
    <row r="103" s="1" customFormat="1" ht="6.96" customHeight="1">
      <c r="B103" s="56"/>
      <c r="C103" s="57"/>
      <c r="D103" s="57"/>
      <c r="E103" s="57"/>
      <c r="F103" s="57"/>
      <c r="G103" s="57"/>
      <c r="H103" s="57"/>
      <c r="I103" s="139"/>
      <c r="J103" s="57"/>
      <c r="K103" s="57"/>
      <c r="L103" s="37"/>
    </row>
    <row r="107" s="1" customFormat="1" ht="6.96" customHeight="1">
      <c r="B107" s="58"/>
      <c r="C107" s="59"/>
      <c r="D107" s="59"/>
      <c r="E107" s="59"/>
      <c r="F107" s="59"/>
      <c r="G107" s="59"/>
      <c r="H107" s="59"/>
      <c r="I107" s="140"/>
      <c r="J107" s="59"/>
      <c r="K107" s="59"/>
      <c r="L107" s="37"/>
    </row>
    <row r="108" s="1" customFormat="1" ht="24.96" customHeight="1">
      <c r="B108" s="37"/>
      <c r="C108" s="22" t="s">
        <v>134</v>
      </c>
      <c r="I108" s="118"/>
      <c r="L108" s="37"/>
    </row>
    <row r="109" s="1" customFormat="1" ht="6.96" customHeight="1">
      <c r="B109" s="37"/>
      <c r="I109" s="118"/>
      <c r="L109" s="37"/>
    </row>
    <row r="110" s="1" customFormat="1" ht="12" customHeight="1">
      <c r="B110" s="37"/>
      <c r="C110" s="31" t="s">
        <v>16</v>
      </c>
      <c r="I110" s="118"/>
      <c r="L110" s="37"/>
    </row>
    <row r="111" s="1" customFormat="1" ht="16.5" customHeight="1">
      <c r="B111" s="37"/>
      <c r="E111" s="117" t="str">
        <f>E7</f>
        <v>III/18614 Třebomyslická ulice Horažďovice</v>
      </c>
      <c r="F111" s="31"/>
      <c r="G111" s="31"/>
      <c r="H111" s="31"/>
      <c r="I111" s="118"/>
      <c r="L111" s="37"/>
    </row>
    <row r="112" s="1" customFormat="1" ht="12" customHeight="1">
      <c r="B112" s="37"/>
      <c r="C112" s="31" t="s">
        <v>119</v>
      </c>
      <c r="I112" s="118"/>
      <c r="L112" s="37"/>
    </row>
    <row r="113" s="1" customFormat="1" ht="16.5" customHeight="1">
      <c r="B113" s="37"/>
      <c r="E113" s="63" t="str">
        <f>E9</f>
        <v>SO 330 - Odvodnění komunikace</v>
      </c>
      <c r="F113" s="1"/>
      <c r="G113" s="1"/>
      <c r="H113" s="1"/>
      <c r="I113" s="118"/>
      <c r="L113" s="37"/>
    </row>
    <row r="114" s="1" customFormat="1" ht="6.96" customHeight="1">
      <c r="B114" s="37"/>
      <c r="I114" s="118"/>
      <c r="L114" s="37"/>
    </row>
    <row r="115" s="1" customFormat="1" ht="12" customHeight="1">
      <c r="B115" s="37"/>
      <c r="C115" s="31" t="s">
        <v>20</v>
      </c>
      <c r="F115" s="26" t="str">
        <f>F12</f>
        <v xml:space="preserve"> </v>
      </c>
      <c r="I115" s="119" t="s">
        <v>22</v>
      </c>
      <c r="J115" s="65" t="str">
        <f>IF(J12="","",J12)</f>
        <v>2. 7. 2019</v>
      </c>
      <c r="L115" s="37"/>
    </row>
    <row r="116" s="1" customFormat="1" ht="6.96" customHeight="1">
      <c r="B116" s="37"/>
      <c r="I116" s="118"/>
      <c r="L116" s="37"/>
    </row>
    <row r="117" s="1" customFormat="1" ht="15.15" customHeight="1">
      <c r="B117" s="37"/>
      <c r="C117" s="31" t="s">
        <v>24</v>
      </c>
      <c r="F117" s="26" t="str">
        <f>E15</f>
        <v xml:space="preserve"> </v>
      </c>
      <c r="I117" s="119" t="s">
        <v>29</v>
      </c>
      <c r="J117" s="35" t="str">
        <f>E21</f>
        <v xml:space="preserve"> </v>
      </c>
      <c r="L117" s="37"/>
    </row>
    <row r="118" s="1" customFormat="1" ht="15.15" customHeight="1">
      <c r="B118" s="37"/>
      <c r="C118" s="31" t="s">
        <v>27</v>
      </c>
      <c r="F118" s="26" t="str">
        <f>IF(E18="","",E18)</f>
        <v>Vyplň údaj</v>
      </c>
      <c r="I118" s="119" t="s">
        <v>31</v>
      </c>
      <c r="J118" s="35" t="str">
        <f>E24</f>
        <v xml:space="preserve"> </v>
      </c>
      <c r="L118" s="37"/>
    </row>
    <row r="119" s="1" customFormat="1" ht="10.32" customHeight="1">
      <c r="B119" s="37"/>
      <c r="I119" s="118"/>
      <c r="L119" s="37"/>
    </row>
    <row r="120" s="10" customFormat="1" ht="29.28" customHeight="1">
      <c r="B120" s="155"/>
      <c r="C120" s="156" t="s">
        <v>135</v>
      </c>
      <c r="D120" s="157" t="s">
        <v>58</v>
      </c>
      <c r="E120" s="157" t="s">
        <v>54</v>
      </c>
      <c r="F120" s="157" t="s">
        <v>55</v>
      </c>
      <c r="G120" s="157" t="s">
        <v>136</v>
      </c>
      <c r="H120" s="157" t="s">
        <v>137</v>
      </c>
      <c r="I120" s="158" t="s">
        <v>138</v>
      </c>
      <c r="J120" s="157" t="s">
        <v>123</v>
      </c>
      <c r="K120" s="159" t="s">
        <v>139</v>
      </c>
      <c r="L120" s="155"/>
      <c r="M120" s="82" t="s">
        <v>1</v>
      </c>
      <c r="N120" s="83" t="s">
        <v>37</v>
      </c>
      <c r="O120" s="83" t="s">
        <v>140</v>
      </c>
      <c r="P120" s="83" t="s">
        <v>141</v>
      </c>
      <c r="Q120" s="83" t="s">
        <v>142</v>
      </c>
      <c r="R120" s="83" t="s">
        <v>143</v>
      </c>
      <c r="S120" s="83" t="s">
        <v>144</v>
      </c>
      <c r="T120" s="84" t="s">
        <v>145</v>
      </c>
    </row>
    <row r="121" s="1" customFormat="1" ht="22.8" customHeight="1">
      <c r="B121" s="37"/>
      <c r="C121" s="87" t="s">
        <v>146</v>
      </c>
      <c r="I121" s="118"/>
      <c r="J121" s="160">
        <f>BK121</f>
        <v>0</v>
      </c>
      <c r="L121" s="37"/>
      <c r="M121" s="85"/>
      <c r="N121" s="69"/>
      <c r="O121" s="69"/>
      <c r="P121" s="161">
        <f>P122</f>
        <v>0</v>
      </c>
      <c r="Q121" s="69"/>
      <c r="R121" s="161">
        <f>R122</f>
        <v>87.4081324</v>
      </c>
      <c r="S121" s="69"/>
      <c r="T121" s="162">
        <f>T122</f>
        <v>0</v>
      </c>
      <c r="AT121" s="18" t="s">
        <v>72</v>
      </c>
      <c r="AU121" s="18" t="s">
        <v>125</v>
      </c>
      <c r="BK121" s="163">
        <f>BK122</f>
        <v>0</v>
      </c>
    </row>
    <row r="122" s="11" customFormat="1" ht="25.92" customHeight="1">
      <c r="B122" s="164"/>
      <c r="D122" s="165" t="s">
        <v>72</v>
      </c>
      <c r="E122" s="166" t="s">
        <v>147</v>
      </c>
      <c r="F122" s="166" t="s">
        <v>148</v>
      </c>
      <c r="I122" s="167"/>
      <c r="J122" s="168">
        <f>BK122</f>
        <v>0</v>
      </c>
      <c r="L122" s="164"/>
      <c r="M122" s="169"/>
      <c r="N122" s="170"/>
      <c r="O122" s="170"/>
      <c r="P122" s="171">
        <f>P123+P152+P156+P187</f>
        <v>0</v>
      </c>
      <c r="Q122" s="170"/>
      <c r="R122" s="171">
        <f>R123+R152+R156+R187</f>
        <v>87.4081324</v>
      </c>
      <c r="S122" s="170"/>
      <c r="T122" s="172">
        <f>T123+T152+T156+T187</f>
        <v>0</v>
      </c>
      <c r="AR122" s="165" t="s">
        <v>81</v>
      </c>
      <c r="AT122" s="173" t="s">
        <v>72</v>
      </c>
      <c r="AU122" s="173" t="s">
        <v>73</v>
      </c>
      <c r="AY122" s="165" t="s">
        <v>149</v>
      </c>
      <c r="BK122" s="174">
        <f>BK123+BK152+BK156+BK187</f>
        <v>0</v>
      </c>
    </row>
    <row r="123" s="11" customFormat="1" ht="22.8" customHeight="1">
      <c r="B123" s="164"/>
      <c r="D123" s="165" t="s">
        <v>72</v>
      </c>
      <c r="E123" s="175" t="s">
        <v>81</v>
      </c>
      <c r="F123" s="175" t="s">
        <v>150</v>
      </c>
      <c r="I123" s="167"/>
      <c r="J123" s="176">
        <f>BK123</f>
        <v>0</v>
      </c>
      <c r="L123" s="164"/>
      <c r="M123" s="169"/>
      <c r="N123" s="170"/>
      <c r="O123" s="170"/>
      <c r="P123" s="171">
        <f>SUM(P124:P151)</f>
        <v>0</v>
      </c>
      <c r="Q123" s="170"/>
      <c r="R123" s="171">
        <f>SUM(R124:R151)</f>
        <v>58.430784000000003</v>
      </c>
      <c r="S123" s="170"/>
      <c r="T123" s="172">
        <f>SUM(T124:T151)</f>
        <v>0</v>
      </c>
      <c r="AR123" s="165" t="s">
        <v>81</v>
      </c>
      <c r="AT123" s="173" t="s">
        <v>72</v>
      </c>
      <c r="AU123" s="173" t="s">
        <v>81</v>
      </c>
      <c r="AY123" s="165" t="s">
        <v>149</v>
      </c>
      <c r="BK123" s="174">
        <f>SUM(BK124:BK151)</f>
        <v>0</v>
      </c>
    </row>
    <row r="124" s="1" customFormat="1" ht="36" customHeight="1">
      <c r="B124" s="177"/>
      <c r="C124" s="178" t="s">
        <v>81</v>
      </c>
      <c r="D124" s="178" t="s">
        <v>151</v>
      </c>
      <c r="E124" s="179" t="s">
        <v>1261</v>
      </c>
      <c r="F124" s="180" t="s">
        <v>1262</v>
      </c>
      <c r="G124" s="181" t="s">
        <v>174</v>
      </c>
      <c r="H124" s="182">
        <v>78.430000000000007</v>
      </c>
      <c r="I124" s="183"/>
      <c r="J124" s="184">
        <f>ROUND(I124*H124,2)</f>
        <v>0</v>
      </c>
      <c r="K124" s="180" t="s">
        <v>155</v>
      </c>
      <c r="L124" s="37"/>
      <c r="M124" s="185" t="s">
        <v>1</v>
      </c>
      <c r="N124" s="186" t="s">
        <v>38</v>
      </c>
      <c r="O124" s="73"/>
      <c r="P124" s="187">
        <f>O124*H124</f>
        <v>0</v>
      </c>
      <c r="Q124" s="187">
        <v>0</v>
      </c>
      <c r="R124" s="187">
        <f>Q124*H124</f>
        <v>0</v>
      </c>
      <c r="S124" s="187">
        <v>0</v>
      </c>
      <c r="T124" s="188">
        <f>S124*H124</f>
        <v>0</v>
      </c>
      <c r="AR124" s="189" t="s">
        <v>156</v>
      </c>
      <c r="AT124" s="189" t="s">
        <v>151</v>
      </c>
      <c r="AU124" s="189" t="s">
        <v>83</v>
      </c>
      <c r="AY124" s="18" t="s">
        <v>149</v>
      </c>
      <c r="BE124" s="190">
        <f>IF(N124="základní",J124,0)</f>
        <v>0</v>
      </c>
      <c r="BF124" s="190">
        <f>IF(N124="snížená",J124,0)</f>
        <v>0</v>
      </c>
      <c r="BG124" s="190">
        <f>IF(N124="zákl. přenesená",J124,0)</f>
        <v>0</v>
      </c>
      <c r="BH124" s="190">
        <f>IF(N124="sníž. přenesená",J124,0)</f>
        <v>0</v>
      </c>
      <c r="BI124" s="190">
        <f>IF(N124="nulová",J124,0)</f>
        <v>0</v>
      </c>
      <c r="BJ124" s="18" t="s">
        <v>81</v>
      </c>
      <c r="BK124" s="190">
        <f>ROUND(I124*H124,2)</f>
        <v>0</v>
      </c>
      <c r="BL124" s="18" t="s">
        <v>156</v>
      </c>
      <c r="BM124" s="189" t="s">
        <v>1802</v>
      </c>
    </row>
    <row r="125" s="1" customFormat="1">
      <c r="B125" s="37"/>
      <c r="D125" s="191" t="s">
        <v>158</v>
      </c>
      <c r="F125" s="192" t="s">
        <v>1803</v>
      </c>
      <c r="I125" s="118"/>
      <c r="L125" s="37"/>
      <c r="M125" s="193"/>
      <c r="N125" s="73"/>
      <c r="O125" s="73"/>
      <c r="P125" s="73"/>
      <c r="Q125" s="73"/>
      <c r="R125" s="73"/>
      <c r="S125" s="73"/>
      <c r="T125" s="74"/>
      <c r="AT125" s="18" t="s">
        <v>158</v>
      </c>
      <c r="AU125" s="18" t="s">
        <v>83</v>
      </c>
    </row>
    <row r="126" s="12" customFormat="1">
      <c r="B126" s="194"/>
      <c r="D126" s="191" t="s">
        <v>160</v>
      </c>
      <c r="E126" s="195" t="s">
        <v>1</v>
      </c>
      <c r="F126" s="196" t="s">
        <v>1804</v>
      </c>
      <c r="H126" s="197">
        <v>78.430000000000007</v>
      </c>
      <c r="I126" s="198"/>
      <c r="L126" s="194"/>
      <c r="M126" s="199"/>
      <c r="N126" s="200"/>
      <c r="O126" s="200"/>
      <c r="P126" s="200"/>
      <c r="Q126" s="200"/>
      <c r="R126" s="200"/>
      <c r="S126" s="200"/>
      <c r="T126" s="201"/>
      <c r="AT126" s="195" t="s">
        <v>160</v>
      </c>
      <c r="AU126" s="195" t="s">
        <v>83</v>
      </c>
      <c r="AV126" s="12" t="s">
        <v>83</v>
      </c>
      <c r="AW126" s="12" t="s">
        <v>30</v>
      </c>
      <c r="AX126" s="12" t="s">
        <v>81</v>
      </c>
      <c r="AY126" s="195" t="s">
        <v>149</v>
      </c>
    </row>
    <row r="127" s="1" customFormat="1" ht="48" customHeight="1">
      <c r="B127" s="177"/>
      <c r="C127" s="178" t="s">
        <v>83</v>
      </c>
      <c r="D127" s="178" t="s">
        <v>151</v>
      </c>
      <c r="E127" s="179" t="s">
        <v>609</v>
      </c>
      <c r="F127" s="180" t="s">
        <v>610</v>
      </c>
      <c r="G127" s="181" t="s">
        <v>174</v>
      </c>
      <c r="H127" s="182">
        <v>39.215000000000003</v>
      </c>
      <c r="I127" s="183"/>
      <c r="J127" s="184">
        <f>ROUND(I127*H127,2)</f>
        <v>0</v>
      </c>
      <c r="K127" s="180" t="s">
        <v>155</v>
      </c>
      <c r="L127" s="37"/>
      <c r="M127" s="185" t="s">
        <v>1</v>
      </c>
      <c r="N127" s="186" t="s">
        <v>38</v>
      </c>
      <c r="O127" s="73"/>
      <c r="P127" s="187">
        <f>O127*H127</f>
        <v>0</v>
      </c>
      <c r="Q127" s="187">
        <v>0</v>
      </c>
      <c r="R127" s="187">
        <f>Q127*H127</f>
        <v>0</v>
      </c>
      <c r="S127" s="187">
        <v>0</v>
      </c>
      <c r="T127" s="188">
        <f>S127*H127</f>
        <v>0</v>
      </c>
      <c r="AR127" s="189" t="s">
        <v>156</v>
      </c>
      <c r="AT127" s="189" t="s">
        <v>151</v>
      </c>
      <c r="AU127" s="189" t="s">
        <v>83</v>
      </c>
      <c r="AY127" s="18" t="s">
        <v>149</v>
      </c>
      <c r="BE127" s="190">
        <f>IF(N127="základní",J127,0)</f>
        <v>0</v>
      </c>
      <c r="BF127" s="190">
        <f>IF(N127="snížená",J127,0)</f>
        <v>0</v>
      </c>
      <c r="BG127" s="190">
        <f>IF(N127="zákl. přenesená",J127,0)</f>
        <v>0</v>
      </c>
      <c r="BH127" s="190">
        <f>IF(N127="sníž. přenesená",J127,0)</f>
        <v>0</v>
      </c>
      <c r="BI127" s="190">
        <f>IF(N127="nulová",J127,0)</f>
        <v>0</v>
      </c>
      <c r="BJ127" s="18" t="s">
        <v>81</v>
      </c>
      <c r="BK127" s="190">
        <f>ROUND(I127*H127,2)</f>
        <v>0</v>
      </c>
      <c r="BL127" s="18" t="s">
        <v>156</v>
      </c>
      <c r="BM127" s="189" t="s">
        <v>1805</v>
      </c>
    </row>
    <row r="128" s="1" customFormat="1">
      <c r="B128" s="37"/>
      <c r="D128" s="191" t="s">
        <v>158</v>
      </c>
      <c r="F128" s="192" t="s">
        <v>1803</v>
      </c>
      <c r="I128" s="118"/>
      <c r="L128" s="37"/>
      <c r="M128" s="193"/>
      <c r="N128" s="73"/>
      <c r="O128" s="73"/>
      <c r="P128" s="73"/>
      <c r="Q128" s="73"/>
      <c r="R128" s="73"/>
      <c r="S128" s="73"/>
      <c r="T128" s="74"/>
      <c r="AT128" s="18" t="s">
        <v>158</v>
      </c>
      <c r="AU128" s="18" t="s">
        <v>83</v>
      </c>
    </row>
    <row r="129" s="12" customFormat="1">
      <c r="B129" s="194"/>
      <c r="D129" s="191" t="s">
        <v>160</v>
      </c>
      <c r="E129" s="195" t="s">
        <v>1</v>
      </c>
      <c r="F129" s="196" t="s">
        <v>1806</v>
      </c>
      <c r="H129" s="197">
        <v>39.215000000000003</v>
      </c>
      <c r="I129" s="198"/>
      <c r="L129" s="194"/>
      <c r="M129" s="199"/>
      <c r="N129" s="200"/>
      <c r="O129" s="200"/>
      <c r="P129" s="200"/>
      <c r="Q129" s="200"/>
      <c r="R129" s="200"/>
      <c r="S129" s="200"/>
      <c r="T129" s="201"/>
      <c r="AT129" s="195" t="s">
        <v>160</v>
      </c>
      <c r="AU129" s="195" t="s">
        <v>83</v>
      </c>
      <c r="AV129" s="12" t="s">
        <v>83</v>
      </c>
      <c r="AW129" s="12" t="s">
        <v>30</v>
      </c>
      <c r="AX129" s="12" t="s">
        <v>81</v>
      </c>
      <c r="AY129" s="195" t="s">
        <v>149</v>
      </c>
    </row>
    <row r="130" s="1" customFormat="1" ht="36" customHeight="1">
      <c r="B130" s="177"/>
      <c r="C130" s="178" t="s">
        <v>167</v>
      </c>
      <c r="D130" s="178" t="s">
        <v>151</v>
      </c>
      <c r="E130" s="179" t="s">
        <v>938</v>
      </c>
      <c r="F130" s="180" t="s">
        <v>939</v>
      </c>
      <c r="G130" s="181" t="s">
        <v>154</v>
      </c>
      <c r="H130" s="182">
        <v>142.59999999999999</v>
      </c>
      <c r="I130" s="183"/>
      <c r="J130" s="184">
        <f>ROUND(I130*H130,2)</f>
        <v>0</v>
      </c>
      <c r="K130" s="180" t="s">
        <v>155</v>
      </c>
      <c r="L130" s="37"/>
      <c r="M130" s="185" t="s">
        <v>1</v>
      </c>
      <c r="N130" s="186" t="s">
        <v>38</v>
      </c>
      <c r="O130" s="73"/>
      <c r="P130" s="187">
        <f>O130*H130</f>
        <v>0</v>
      </c>
      <c r="Q130" s="187">
        <v>0.00084000000000000003</v>
      </c>
      <c r="R130" s="187">
        <f>Q130*H130</f>
        <v>0.119784</v>
      </c>
      <c r="S130" s="187">
        <v>0</v>
      </c>
      <c r="T130" s="188">
        <f>S130*H130</f>
        <v>0</v>
      </c>
      <c r="AR130" s="189" t="s">
        <v>156</v>
      </c>
      <c r="AT130" s="189" t="s">
        <v>151</v>
      </c>
      <c r="AU130" s="189" t="s">
        <v>83</v>
      </c>
      <c r="AY130" s="18" t="s">
        <v>149</v>
      </c>
      <c r="BE130" s="190">
        <f>IF(N130="základní",J130,0)</f>
        <v>0</v>
      </c>
      <c r="BF130" s="190">
        <f>IF(N130="snížená",J130,0)</f>
        <v>0</v>
      </c>
      <c r="BG130" s="190">
        <f>IF(N130="zákl. přenesená",J130,0)</f>
        <v>0</v>
      </c>
      <c r="BH130" s="190">
        <f>IF(N130="sníž. přenesená",J130,0)</f>
        <v>0</v>
      </c>
      <c r="BI130" s="190">
        <f>IF(N130="nulová",J130,0)</f>
        <v>0</v>
      </c>
      <c r="BJ130" s="18" t="s">
        <v>81</v>
      </c>
      <c r="BK130" s="190">
        <f>ROUND(I130*H130,2)</f>
        <v>0</v>
      </c>
      <c r="BL130" s="18" t="s">
        <v>156</v>
      </c>
      <c r="BM130" s="189" t="s">
        <v>1807</v>
      </c>
    </row>
    <row r="131" s="1" customFormat="1">
      <c r="B131" s="37"/>
      <c r="D131" s="191" t="s">
        <v>158</v>
      </c>
      <c r="F131" s="192" t="s">
        <v>1808</v>
      </c>
      <c r="I131" s="118"/>
      <c r="L131" s="37"/>
      <c r="M131" s="193"/>
      <c r="N131" s="73"/>
      <c r="O131" s="73"/>
      <c r="P131" s="73"/>
      <c r="Q131" s="73"/>
      <c r="R131" s="73"/>
      <c r="S131" s="73"/>
      <c r="T131" s="74"/>
      <c r="AT131" s="18" t="s">
        <v>158</v>
      </c>
      <c r="AU131" s="18" t="s">
        <v>83</v>
      </c>
    </row>
    <row r="132" s="12" customFormat="1">
      <c r="B132" s="194"/>
      <c r="D132" s="191" t="s">
        <v>160</v>
      </c>
      <c r="E132" s="195" t="s">
        <v>1</v>
      </c>
      <c r="F132" s="196" t="s">
        <v>1809</v>
      </c>
      <c r="H132" s="197">
        <v>142.59999999999999</v>
      </c>
      <c r="I132" s="198"/>
      <c r="L132" s="194"/>
      <c r="M132" s="199"/>
      <c r="N132" s="200"/>
      <c r="O132" s="200"/>
      <c r="P132" s="200"/>
      <c r="Q132" s="200"/>
      <c r="R132" s="200"/>
      <c r="S132" s="200"/>
      <c r="T132" s="201"/>
      <c r="AT132" s="195" t="s">
        <v>160</v>
      </c>
      <c r="AU132" s="195" t="s">
        <v>83</v>
      </c>
      <c r="AV132" s="12" t="s">
        <v>83</v>
      </c>
      <c r="AW132" s="12" t="s">
        <v>30</v>
      </c>
      <c r="AX132" s="12" t="s">
        <v>81</v>
      </c>
      <c r="AY132" s="195" t="s">
        <v>149</v>
      </c>
    </row>
    <row r="133" s="1" customFormat="1" ht="36" customHeight="1">
      <c r="B133" s="177"/>
      <c r="C133" s="178" t="s">
        <v>156</v>
      </c>
      <c r="D133" s="178" t="s">
        <v>151</v>
      </c>
      <c r="E133" s="179" t="s">
        <v>952</v>
      </c>
      <c r="F133" s="180" t="s">
        <v>1810</v>
      </c>
      <c r="G133" s="181" t="s">
        <v>154</v>
      </c>
      <c r="H133" s="182">
        <v>142.59999999999999</v>
      </c>
      <c r="I133" s="183"/>
      <c r="J133" s="184">
        <f>ROUND(I133*H133,2)</f>
        <v>0</v>
      </c>
      <c r="K133" s="180" t="s">
        <v>155</v>
      </c>
      <c r="L133" s="37"/>
      <c r="M133" s="185" t="s">
        <v>1</v>
      </c>
      <c r="N133" s="186" t="s">
        <v>38</v>
      </c>
      <c r="O133" s="73"/>
      <c r="P133" s="187">
        <f>O133*H133</f>
        <v>0</v>
      </c>
      <c r="Q133" s="187">
        <v>0</v>
      </c>
      <c r="R133" s="187">
        <f>Q133*H133</f>
        <v>0</v>
      </c>
      <c r="S133" s="187">
        <v>0</v>
      </c>
      <c r="T133" s="188">
        <f>S133*H133</f>
        <v>0</v>
      </c>
      <c r="AR133" s="189" t="s">
        <v>156</v>
      </c>
      <c r="AT133" s="189" t="s">
        <v>151</v>
      </c>
      <c r="AU133" s="189" t="s">
        <v>83</v>
      </c>
      <c r="AY133" s="18" t="s">
        <v>149</v>
      </c>
      <c r="BE133" s="190">
        <f>IF(N133="základní",J133,0)</f>
        <v>0</v>
      </c>
      <c r="BF133" s="190">
        <f>IF(N133="snížená",J133,0)</f>
        <v>0</v>
      </c>
      <c r="BG133" s="190">
        <f>IF(N133="zákl. přenesená",J133,0)</f>
        <v>0</v>
      </c>
      <c r="BH133" s="190">
        <f>IF(N133="sníž. přenesená",J133,0)</f>
        <v>0</v>
      </c>
      <c r="BI133" s="190">
        <f>IF(N133="nulová",J133,0)</f>
        <v>0</v>
      </c>
      <c r="BJ133" s="18" t="s">
        <v>81</v>
      </c>
      <c r="BK133" s="190">
        <f>ROUND(I133*H133,2)</f>
        <v>0</v>
      </c>
      <c r="BL133" s="18" t="s">
        <v>156</v>
      </c>
      <c r="BM133" s="189" t="s">
        <v>1811</v>
      </c>
    </row>
    <row r="134" s="12" customFormat="1">
      <c r="B134" s="194"/>
      <c r="D134" s="191" t="s">
        <v>160</v>
      </c>
      <c r="E134" s="195" t="s">
        <v>1</v>
      </c>
      <c r="F134" s="196" t="s">
        <v>1809</v>
      </c>
      <c r="H134" s="197">
        <v>142.59999999999999</v>
      </c>
      <c r="I134" s="198"/>
      <c r="L134" s="194"/>
      <c r="M134" s="199"/>
      <c r="N134" s="200"/>
      <c r="O134" s="200"/>
      <c r="P134" s="200"/>
      <c r="Q134" s="200"/>
      <c r="R134" s="200"/>
      <c r="S134" s="200"/>
      <c r="T134" s="201"/>
      <c r="AT134" s="195" t="s">
        <v>160</v>
      </c>
      <c r="AU134" s="195" t="s">
        <v>83</v>
      </c>
      <c r="AV134" s="12" t="s">
        <v>83</v>
      </c>
      <c r="AW134" s="12" t="s">
        <v>30</v>
      </c>
      <c r="AX134" s="12" t="s">
        <v>81</v>
      </c>
      <c r="AY134" s="195" t="s">
        <v>149</v>
      </c>
    </row>
    <row r="135" s="1" customFormat="1" ht="60" customHeight="1">
      <c r="B135" s="177"/>
      <c r="C135" s="178" t="s">
        <v>178</v>
      </c>
      <c r="D135" s="178" t="s">
        <v>151</v>
      </c>
      <c r="E135" s="179" t="s">
        <v>205</v>
      </c>
      <c r="F135" s="180" t="s">
        <v>206</v>
      </c>
      <c r="G135" s="181" t="s">
        <v>174</v>
      </c>
      <c r="H135" s="182">
        <v>37.509999999999998</v>
      </c>
      <c r="I135" s="183"/>
      <c r="J135" s="184">
        <f>ROUND(I135*H135,2)</f>
        <v>0</v>
      </c>
      <c r="K135" s="180" t="s">
        <v>155</v>
      </c>
      <c r="L135" s="37"/>
      <c r="M135" s="185" t="s">
        <v>1</v>
      </c>
      <c r="N135" s="186" t="s">
        <v>38</v>
      </c>
      <c r="O135" s="73"/>
      <c r="P135" s="187">
        <f>O135*H135</f>
        <v>0</v>
      </c>
      <c r="Q135" s="187">
        <v>0</v>
      </c>
      <c r="R135" s="187">
        <f>Q135*H135</f>
        <v>0</v>
      </c>
      <c r="S135" s="187">
        <v>0</v>
      </c>
      <c r="T135" s="188">
        <f>S135*H135</f>
        <v>0</v>
      </c>
      <c r="AR135" s="189" t="s">
        <v>156</v>
      </c>
      <c r="AT135" s="189" t="s">
        <v>151</v>
      </c>
      <c r="AU135" s="189" t="s">
        <v>83</v>
      </c>
      <c r="AY135" s="18" t="s">
        <v>149</v>
      </c>
      <c r="BE135" s="190">
        <f>IF(N135="základní",J135,0)</f>
        <v>0</v>
      </c>
      <c r="BF135" s="190">
        <f>IF(N135="snížená",J135,0)</f>
        <v>0</v>
      </c>
      <c r="BG135" s="190">
        <f>IF(N135="zákl. přenesená",J135,0)</f>
        <v>0</v>
      </c>
      <c r="BH135" s="190">
        <f>IF(N135="sníž. přenesená",J135,0)</f>
        <v>0</v>
      </c>
      <c r="BI135" s="190">
        <f>IF(N135="nulová",J135,0)</f>
        <v>0</v>
      </c>
      <c r="BJ135" s="18" t="s">
        <v>81</v>
      </c>
      <c r="BK135" s="190">
        <f>ROUND(I135*H135,2)</f>
        <v>0</v>
      </c>
      <c r="BL135" s="18" t="s">
        <v>156</v>
      </c>
      <c r="BM135" s="189" t="s">
        <v>1812</v>
      </c>
    </row>
    <row r="136" s="1" customFormat="1">
      <c r="B136" s="37"/>
      <c r="D136" s="191" t="s">
        <v>158</v>
      </c>
      <c r="F136" s="192" t="s">
        <v>208</v>
      </c>
      <c r="I136" s="118"/>
      <c r="L136" s="37"/>
      <c r="M136" s="193"/>
      <c r="N136" s="73"/>
      <c r="O136" s="73"/>
      <c r="P136" s="73"/>
      <c r="Q136" s="73"/>
      <c r="R136" s="73"/>
      <c r="S136" s="73"/>
      <c r="T136" s="74"/>
      <c r="AT136" s="18" t="s">
        <v>158</v>
      </c>
      <c r="AU136" s="18" t="s">
        <v>83</v>
      </c>
    </row>
    <row r="137" s="12" customFormat="1">
      <c r="B137" s="194"/>
      <c r="D137" s="191" t="s">
        <v>160</v>
      </c>
      <c r="E137" s="195" t="s">
        <v>1</v>
      </c>
      <c r="F137" s="196" t="s">
        <v>1813</v>
      </c>
      <c r="H137" s="197">
        <v>37.509999999999998</v>
      </c>
      <c r="I137" s="198"/>
      <c r="L137" s="194"/>
      <c r="M137" s="199"/>
      <c r="N137" s="200"/>
      <c r="O137" s="200"/>
      <c r="P137" s="200"/>
      <c r="Q137" s="200"/>
      <c r="R137" s="200"/>
      <c r="S137" s="200"/>
      <c r="T137" s="201"/>
      <c r="AT137" s="195" t="s">
        <v>160</v>
      </c>
      <c r="AU137" s="195" t="s">
        <v>83</v>
      </c>
      <c r="AV137" s="12" t="s">
        <v>83</v>
      </c>
      <c r="AW137" s="12" t="s">
        <v>30</v>
      </c>
      <c r="AX137" s="12" t="s">
        <v>81</v>
      </c>
      <c r="AY137" s="195" t="s">
        <v>149</v>
      </c>
    </row>
    <row r="138" s="1" customFormat="1" ht="60" customHeight="1">
      <c r="B138" s="177"/>
      <c r="C138" s="178" t="s">
        <v>188</v>
      </c>
      <c r="D138" s="178" t="s">
        <v>151</v>
      </c>
      <c r="E138" s="179" t="s">
        <v>212</v>
      </c>
      <c r="F138" s="180" t="s">
        <v>213</v>
      </c>
      <c r="G138" s="181" t="s">
        <v>174</v>
      </c>
      <c r="H138" s="182">
        <v>375.10000000000002</v>
      </c>
      <c r="I138" s="183"/>
      <c r="J138" s="184">
        <f>ROUND(I138*H138,2)</f>
        <v>0</v>
      </c>
      <c r="K138" s="180" t="s">
        <v>155</v>
      </c>
      <c r="L138" s="37"/>
      <c r="M138" s="185" t="s">
        <v>1</v>
      </c>
      <c r="N138" s="186" t="s">
        <v>38</v>
      </c>
      <c r="O138" s="73"/>
      <c r="P138" s="187">
        <f>O138*H138</f>
        <v>0</v>
      </c>
      <c r="Q138" s="187">
        <v>0</v>
      </c>
      <c r="R138" s="187">
        <f>Q138*H138</f>
        <v>0</v>
      </c>
      <c r="S138" s="187">
        <v>0</v>
      </c>
      <c r="T138" s="188">
        <f>S138*H138</f>
        <v>0</v>
      </c>
      <c r="AR138" s="189" t="s">
        <v>156</v>
      </c>
      <c r="AT138" s="189" t="s">
        <v>151</v>
      </c>
      <c r="AU138" s="189" t="s">
        <v>83</v>
      </c>
      <c r="AY138" s="18" t="s">
        <v>149</v>
      </c>
      <c r="BE138" s="190">
        <f>IF(N138="základní",J138,0)</f>
        <v>0</v>
      </c>
      <c r="BF138" s="190">
        <f>IF(N138="snížená",J138,0)</f>
        <v>0</v>
      </c>
      <c r="BG138" s="190">
        <f>IF(N138="zákl. přenesená",J138,0)</f>
        <v>0</v>
      </c>
      <c r="BH138" s="190">
        <f>IF(N138="sníž. přenesená",J138,0)</f>
        <v>0</v>
      </c>
      <c r="BI138" s="190">
        <f>IF(N138="nulová",J138,0)</f>
        <v>0</v>
      </c>
      <c r="BJ138" s="18" t="s">
        <v>81</v>
      </c>
      <c r="BK138" s="190">
        <f>ROUND(I138*H138,2)</f>
        <v>0</v>
      </c>
      <c r="BL138" s="18" t="s">
        <v>156</v>
      </c>
      <c r="BM138" s="189" t="s">
        <v>1814</v>
      </c>
    </row>
    <row r="139" s="1" customFormat="1">
      <c r="B139" s="37"/>
      <c r="D139" s="191" t="s">
        <v>158</v>
      </c>
      <c r="F139" s="192" t="s">
        <v>208</v>
      </c>
      <c r="I139" s="118"/>
      <c r="L139" s="37"/>
      <c r="M139" s="193"/>
      <c r="N139" s="73"/>
      <c r="O139" s="73"/>
      <c r="P139" s="73"/>
      <c r="Q139" s="73"/>
      <c r="R139" s="73"/>
      <c r="S139" s="73"/>
      <c r="T139" s="74"/>
      <c r="AT139" s="18" t="s">
        <v>158</v>
      </c>
      <c r="AU139" s="18" t="s">
        <v>83</v>
      </c>
    </row>
    <row r="140" s="12" customFormat="1">
      <c r="B140" s="194"/>
      <c r="D140" s="191" t="s">
        <v>160</v>
      </c>
      <c r="E140" s="195" t="s">
        <v>1</v>
      </c>
      <c r="F140" s="196" t="s">
        <v>1815</v>
      </c>
      <c r="H140" s="197">
        <v>375.10000000000002</v>
      </c>
      <c r="I140" s="198"/>
      <c r="L140" s="194"/>
      <c r="M140" s="199"/>
      <c r="N140" s="200"/>
      <c r="O140" s="200"/>
      <c r="P140" s="200"/>
      <c r="Q140" s="200"/>
      <c r="R140" s="200"/>
      <c r="S140" s="200"/>
      <c r="T140" s="201"/>
      <c r="AT140" s="195" t="s">
        <v>160</v>
      </c>
      <c r="AU140" s="195" t="s">
        <v>83</v>
      </c>
      <c r="AV140" s="12" t="s">
        <v>83</v>
      </c>
      <c r="AW140" s="12" t="s">
        <v>30</v>
      </c>
      <c r="AX140" s="12" t="s">
        <v>81</v>
      </c>
      <c r="AY140" s="195" t="s">
        <v>149</v>
      </c>
    </row>
    <row r="141" s="1" customFormat="1" ht="36" customHeight="1">
      <c r="B141" s="177"/>
      <c r="C141" s="178" t="s">
        <v>193</v>
      </c>
      <c r="D141" s="178" t="s">
        <v>151</v>
      </c>
      <c r="E141" s="179" t="s">
        <v>235</v>
      </c>
      <c r="F141" s="180" t="s">
        <v>236</v>
      </c>
      <c r="G141" s="181" t="s">
        <v>226</v>
      </c>
      <c r="H141" s="182">
        <v>71.269000000000005</v>
      </c>
      <c r="I141" s="183"/>
      <c r="J141" s="184">
        <f>ROUND(I141*H141,2)</f>
        <v>0</v>
      </c>
      <c r="K141" s="180" t="s">
        <v>155</v>
      </c>
      <c r="L141" s="37"/>
      <c r="M141" s="185" t="s">
        <v>1</v>
      </c>
      <c r="N141" s="186" t="s">
        <v>38</v>
      </c>
      <c r="O141" s="73"/>
      <c r="P141" s="187">
        <f>O141*H141</f>
        <v>0</v>
      </c>
      <c r="Q141" s="187">
        <v>0</v>
      </c>
      <c r="R141" s="187">
        <f>Q141*H141</f>
        <v>0</v>
      </c>
      <c r="S141" s="187">
        <v>0</v>
      </c>
      <c r="T141" s="188">
        <f>S141*H141</f>
        <v>0</v>
      </c>
      <c r="AR141" s="189" t="s">
        <v>156</v>
      </c>
      <c r="AT141" s="189" t="s">
        <v>151</v>
      </c>
      <c r="AU141" s="189" t="s">
        <v>83</v>
      </c>
      <c r="AY141" s="18" t="s">
        <v>149</v>
      </c>
      <c r="BE141" s="190">
        <f>IF(N141="základní",J141,0)</f>
        <v>0</v>
      </c>
      <c r="BF141" s="190">
        <f>IF(N141="snížená",J141,0)</f>
        <v>0</v>
      </c>
      <c r="BG141" s="190">
        <f>IF(N141="zákl. přenesená",J141,0)</f>
        <v>0</v>
      </c>
      <c r="BH141" s="190">
        <f>IF(N141="sníž. přenesená",J141,0)</f>
        <v>0</v>
      </c>
      <c r="BI141" s="190">
        <f>IF(N141="nulová",J141,0)</f>
        <v>0</v>
      </c>
      <c r="BJ141" s="18" t="s">
        <v>81</v>
      </c>
      <c r="BK141" s="190">
        <f>ROUND(I141*H141,2)</f>
        <v>0</v>
      </c>
      <c r="BL141" s="18" t="s">
        <v>156</v>
      </c>
      <c r="BM141" s="189" t="s">
        <v>1816</v>
      </c>
    </row>
    <row r="142" s="1" customFormat="1">
      <c r="B142" s="37"/>
      <c r="D142" s="191" t="s">
        <v>158</v>
      </c>
      <c r="F142" s="192" t="s">
        <v>238</v>
      </c>
      <c r="I142" s="118"/>
      <c r="L142" s="37"/>
      <c r="M142" s="193"/>
      <c r="N142" s="73"/>
      <c r="O142" s="73"/>
      <c r="P142" s="73"/>
      <c r="Q142" s="73"/>
      <c r="R142" s="73"/>
      <c r="S142" s="73"/>
      <c r="T142" s="74"/>
      <c r="AT142" s="18" t="s">
        <v>158</v>
      </c>
      <c r="AU142" s="18" t="s">
        <v>83</v>
      </c>
    </row>
    <row r="143" s="12" customFormat="1">
      <c r="B143" s="194"/>
      <c r="D143" s="191" t="s">
        <v>160</v>
      </c>
      <c r="E143" s="195" t="s">
        <v>1</v>
      </c>
      <c r="F143" s="196" t="s">
        <v>1817</v>
      </c>
      <c r="H143" s="197">
        <v>71.269000000000005</v>
      </c>
      <c r="I143" s="198"/>
      <c r="L143" s="194"/>
      <c r="M143" s="199"/>
      <c r="N143" s="200"/>
      <c r="O143" s="200"/>
      <c r="P143" s="200"/>
      <c r="Q143" s="200"/>
      <c r="R143" s="200"/>
      <c r="S143" s="200"/>
      <c r="T143" s="201"/>
      <c r="AT143" s="195" t="s">
        <v>160</v>
      </c>
      <c r="AU143" s="195" t="s">
        <v>83</v>
      </c>
      <c r="AV143" s="12" t="s">
        <v>83</v>
      </c>
      <c r="AW143" s="12" t="s">
        <v>30</v>
      </c>
      <c r="AX143" s="12" t="s">
        <v>81</v>
      </c>
      <c r="AY143" s="195" t="s">
        <v>149</v>
      </c>
    </row>
    <row r="144" s="1" customFormat="1" ht="36" customHeight="1">
      <c r="B144" s="177"/>
      <c r="C144" s="178" t="s">
        <v>199</v>
      </c>
      <c r="D144" s="178" t="s">
        <v>151</v>
      </c>
      <c r="E144" s="179" t="s">
        <v>645</v>
      </c>
      <c r="F144" s="180" t="s">
        <v>646</v>
      </c>
      <c r="G144" s="181" t="s">
        <v>174</v>
      </c>
      <c r="H144" s="182">
        <v>40.920000000000002</v>
      </c>
      <c r="I144" s="183"/>
      <c r="J144" s="184">
        <f>ROUND(I144*H144,2)</f>
        <v>0</v>
      </c>
      <c r="K144" s="180" t="s">
        <v>155</v>
      </c>
      <c r="L144" s="37"/>
      <c r="M144" s="185" t="s">
        <v>1</v>
      </c>
      <c r="N144" s="186" t="s">
        <v>38</v>
      </c>
      <c r="O144" s="73"/>
      <c r="P144" s="187">
        <f>O144*H144</f>
        <v>0</v>
      </c>
      <c r="Q144" s="187">
        <v>0</v>
      </c>
      <c r="R144" s="187">
        <f>Q144*H144</f>
        <v>0</v>
      </c>
      <c r="S144" s="187">
        <v>0</v>
      </c>
      <c r="T144" s="188">
        <f>S144*H144</f>
        <v>0</v>
      </c>
      <c r="AR144" s="189" t="s">
        <v>156</v>
      </c>
      <c r="AT144" s="189" t="s">
        <v>151</v>
      </c>
      <c r="AU144" s="189" t="s">
        <v>83</v>
      </c>
      <c r="AY144" s="18" t="s">
        <v>149</v>
      </c>
      <c r="BE144" s="190">
        <f>IF(N144="základní",J144,0)</f>
        <v>0</v>
      </c>
      <c r="BF144" s="190">
        <f>IF(N144="snížená",J144,0)</f>
        <v>0</v>
      </c>
      <c r="BG144" s="190">
        <f>IF(N144="zákl. přenesená",J144,0)</f>
        <v>0</v>
      </c>
      <c r="BH144" s="190">
        <f>IF(N144="sníž. přenesená",J144,0)</f>
        <v>0</v>
      </c>
      <c r="BI144" s="190">
        <f>IF(N144="nulová",J144,0)</f>
        <v>0</v>
      </c>
      <c r="BJ144" s="18" t="s">
        <v>81</v>
      </c>
      <c r="BK144" s="190">
        <f>ROUND(I144*H144,2)</f>
        <v>0</v>
      </c>
      <c r="BL144" s="18" t="s">
        <v>156</v>
      </c>
      <c r="BM144" s="189" t="s">
        <v>1818</v>
      </c>
    </row>
    <row r="145" s="1" customFormat="1">
      <c r="B145" s="37"/>
      <c r="D145" s="191" t="s">
        <v>158</v>
      </c>
      <c r="F145" s="210" t="s">
        <v>1819</v>
      </c>
      <c r="I145" s="118"/>
      <c r="L145" s="37"/>
      <c r="M145" s="193"/>
      <c r="N145" s="73"/>
      <c r="O145" s="73"/>
      <c r="P145" s="73"/>
      <c r="Q145" s="73"/>
      <c r="R145" s="73"/>
      <c r="S145" s="73"/>
      <c r="T145" s="74"/>
      <c r="AT145" s="18" t="s">
        <v>158</v>
      </c>
      <c r="AU145" s="18" t="s">
        <v>83</v>
      </c>
    </row>
    <row r="146" s="12" customFormat="1">
      <c r="B146" s="194"/>
      <c r="D146" s="191" t="s">
        <v>160</v>
      </c>
      <c r="E146" s="195" t="s">
        <v>1</v>
      </c>
      <c r="F146" s="196" t="s">
        <v>1820</v>
      </c>
      <c r="H146" s="197">
        <v>40.920000000000002</v>
      </c>
      <c r="I146" s="198"/>
      <c r="L146" s="194"/>
      <c r="M146" s="199"/>
      <c r="N146" s="200"/>
      <c r="O146" s="200"/>
      <c r="P146" s="200"/>
      <c r="Q146" s="200"/>
      <c r="R146" s="200"/>
      <c r="S146" s="200"/>
      <c r="T146" s="201"/>
      <c r="AT146" s="195" t="s">
        <v>160</v>
      </c>
      <c r="AU146" s="195" t="s">
        <v>83</v>
      </c>
      <c r="AV146" s="12" t="s">
        <v>83</v>
      </c>
      <c r="AW146" s="12" t="s">
        <v>30</v>
      </c>
      <c r="AX146" s="12" t="s">
        <v>81</v>
      </c>
      <c r="AY146" s="195" t="s">
        <v>149</v>
      </c>
    </row>
    <row r="147" s="1" customFormat="1" ht="60" customHeight="1">
      <c r="B147" s="177"/>
      <c r="C147" s="178" t="s">
        <v>204</v>
      </c>
      <c r="D147" s="178" t="s">
        <v>151</v>
      </c>
      <c r="E147" s="179" t="s">
        <v>1821</v>
      </c>
      <c r="F147" s="180" t="s">
        <v>1822</v>
      </c>
      <c r="G147" s="181" t="s">
        <v>174</v>
      </c>
      <c r="H147" s="182">
        <v>30.690000000000001</v>
      </c>
      <c r="I147" s="183"/>
      <c r="J147" s="184">
        <f>ROUND(I147*H147,2)</f>
        <v>0</v>
      </c>
      <c r="K147" s="180" t="s">
        <v>155</v>
      </c>
      <c r="L147" s="37"/>
      <c r="M147" s="185" t="s">
        <v>1</v>
      </c>
      <c r="N147" s="186" t="s">
        <v>38</v>
      </c>
      <c r="O147" s="73"/>
      <c r="P147" s="187">
        <f>O147*H147</f>
        <v>0</v>
      </c>
      <c r="Q147" s="187">
        <v>0</v>
      </c>
      <c r="R147" s="187">
        <f>Q147*H147</f>
        <v>0</v>
      </c>
      <c r="S147" s="187">
        <v>0</v>
      </c>
      <c r="T147" s="188">
        <f>S147*H147</f>
        <v>0</v>
      </c>
      <c r="AR147" s="189" t="s">
        <v>156</v>
      </c>
      <c r="AT147" s="189" t="s">
        <v>151</v>
      </c>
      <c r="AU147" s="189" t="s">
        <v>83</v>
      </c>
      <c r="AY147" s="18" t="s">
        <v>149</v>
      </c>
      <c r="BE147" s="190">
        <f>IF(N147="základní",J147,0)</f>
        <v>0</v>
      </c>
      <c r="BF147" s="190">
        <f>IF(N147="snížená",J147,0)</f>
        <v>0</v>
      </c>
      <c r="BG147" s="190">
        <f>IF(N147="zákl. přenesená",J147,0)</f>
        <v>0</v>
      </c>
      <c r="BH147" s="190">
        <f>IF(N147="sníž. přenesená",J147,0)</f>
        <v>0</v>
      </c>
      <c r="BI147" s="190">
        <f>IF(N147="nulová",J147,0)</f>
        <v>0</v>
      </c>
      <c r="BJ147" s="18" t="s">
        <v>81</v>
      </c>
      <c r="BK147" s="190">
        <f>ROUND(I147*H147,2)</f>
        <v>0</v>
      </c>
      <c r="BL147" s="18" t="s">
        <v>156</v>
      </c>
      <c r="BM147" s="189" t="s">
        <v>1823</v>
      </c>
    </row>
    <row r="148" s="1" customFormat="1">
      <c r="B148" s="37"/>
      <c r="D148" s="191" t="s">
        <v>158</v>
      </c>
      <c r="F148" s="192" t="s">
        <v>1824</v>
      </c>
      <c r="I148" s="118"/>
      <c r="L148" s="37"/>
      <c r="M148" s="193"/>
      <c r="N148" s="73"/>
      <c r="O148" s="73"/>
      <c r="P148" s="73"/>
      <c r="Q148" s="73"/>
      <c r="R148" s="73"/>
      <c r="S148" s="73"/>
      <c r="T148" s="74"/>
      <c r="AT148" s="18" t="s">
        <v>158</v>
      </c>
      <c r="AU148" s="18" t="s">
        <v>83</v>
      </c>
    </row>
    <row r="149" s="12" customFormat="1">
      <c r="B149" s="194"/>
      <c r="D149" s="191" t="s">
        <v>160</v>
      </c>
      <c r="E149" s="195" t="s">
        <v>1</v>
      </c>
      <c r="F149" s="196" t="s">
        <v>1825</v>
      </c>
      <c r="H149" s="197">
        <v>30.690000000000001</v>
      </c>
      <c r="I149" s="198"/>
      <c r="L149" s="194"/>
      <c r="M149" s="199"/>
      <c r="N149" s="200"/>
      <c r="O149" s="200"/>
      <c r="P149" s="200"/>
      <c r="Q149" s="200"/>
      <c r="R149" s="200"/>
      <c r="S149" s="200"/>
      <c r="T149" s="201"/>
      <c r="AT149" s="195" t="s">
        <v>160</v>
      </c>
      <c r="AU149" s="195" t="s">
        <v>83</v>
      </c>
      <c r="AV149" s="12" t="s">
        <v>83</v>
      </c>
      <c r="AW149" s="12" t="s">
        <v>30</v>
      </c>
      <c r="AX149" s="12" t="s">
        <v>81</v>
      </c>
      <c r="AY149" s="195" t="s">
        <v>149</v>
      </c>
    </row>
    <row r="150" s="1" customFormat="1" ht="16.5" customHeight="1">
      <c r="B150" s="177"/>
      <c r="C150" s="211" t="s">
        <v>211</v>
      </c>
      <c r="D150" s="211" t="s">
        <v>223</v>
      </c>
      <c r="E150" s="212" t="s">
        <v>1826</v>
      </c>
      <c r="F150" s="213" t="s">
        <v>1827</v>
      </c>
      <c r="G150" s="214" t="s">
        <v>226</v>
      </c>
      <c r="H150" s="215">
        <v>58.311</v>
      </c>
      <c r="I150" s="216"/>
      <c r="J150" s="217">
        <f>ROUND(I150*H150,2)</f>
        <v>0</v>
      </c>
      <c r="K150" s="213" t="s">
        <v>155</v>
      </c>
      <c r="L150" s="218"/>
      <c r="M150" s="219" t="s">
        <v>1</v>
      </c>
      <c r="N150" s="220" t="s">
        <v>38</v>
      </c>
      <c r="O150" s="73"/>
      <c r="P150" s="187">
        <f>O150*H150</f>
        <v>0</v>
      </c>
      <c r="Q150" s="187">
        <v>1</v>
      </c>
      <c r="R150" s="187">
        <f>Q150*H150</f>
        <v>58.311</v>
      </c>
      <c r="S150" s="187">
        <v>0</v>
      </c>
      <c r="T150" s="188">
        <f>S150*H150</f>
        <v>0</v>
      </c>
      <c r="AR150" s="189" t="s">
        <v>199</v>
      </c>
      <c r="AT150" s="189" t="s">
        <v>223</v>
      </c>
      <c r="AU150" s="189" t="s">
        <v>83</v>
      </c>
      <c r="AY150" s="18" t="s">
        <v>149</v>
      </c>
      <c r="BE150" s="190">
        <f>IF(N150="základní",J150,0)</f>
        <v>0</v>
      </c>
      <c r="BF150" s="190">
        <f>IF(N150="snížená",J150,0)</f>
        <v>0</v>
      </c>
      <c r="BG150" s="190">
        <f>IF(N150="zákl. přenesená",J150,0)</f>
        <v>0</v>
      </c>
      <c r="BH150" s="190">
        <f>IF(N150="sníž. přenesená",J150,0)</f>
        <v>0</v>
      </c>
      <c r="BI150" s="190">
        <f>IF(N150="nulová",J150,0)</f>
        <v>0</v>
      </c>
      <c r="BJ150" s="18" t="s">
        <v>81</v>
      </c>
      <c r="BK150" s="190">
        <f>ROUND(I150*H150,2)</f>
        <v>0</v>
      </c>
      <c r="BL150" s="18" t="s">
        <v>156</v>
      </c>
      <c r="BM150" s="189" t="s">
        <v>1828</v>
      </c>
    </row>
    <row r="151" s="12" customFormat="1">
      <c r="B151" s="194"/>
      <c r="D151" s="191" t="s">
        <v>160</v>
      </c>
      <c r="E151" s="195" t="s">
        <v>1</v>
      </c>
      <c r="F151" s="196" t="s">
        <v>1829</v>
      </c>
      <c r="H151" s="197">
        <v>58.311</v>
      </c>
      <c r="I151" s="198"/>
      <c r="L151" s="194"/>
      <c r="M151" s="199"/>
      <c r="N151" s="200"/>
      <c r="O151" s="200"/>
      <c r="P151" s="200"/>
      <c r="Q151" s="200"/>
      <c r="R151" s="200"/>
      <c r="S151" s="200"/>
      <c r="T151" s="201"/>
      <c r="AT151" s="195" t="s">
        <v>160</v>
      </c>
      <c r="AU151" s="195" t="s">
        <v>83</v>
      </c>
      <c r="AV151" s="12" t="s">
        <v>83</v>
      </c>
      <c r="AW151" s="12" t="s">
        <v>30</v>
      </c>
      <c r="AX151" s="12" t="s">
        <v>81</v>
      </c>
      <c r="AY151" s="195" t="s">
        <v>149</v>
      </c>
    </row>
    <row r="152" s="11" customFormat="1" ht="22.8" customHeight="1">
      <c r="B152" s="164"/>
      <c r="D152" s="165" t="s">
        <v>72</v>
      </c>
      <c r="E152" s="175" t="s">
        <v>156</v>
      </c>
      <c r="F152" s="175" t="s">
        <v>285</v>
      </c>
      <c r="I152" s="167"/>
      <c r="J152" s="176">
        <f>BK152</f>
        <v>0</v>
      </c>
      <c r="L152" s="164"/>
      <c r="M152" s="169"/>
      <c r="N152" s="170"/>
      <c r="O152" s="170"/>
      <c r="P152" s="171">
        <f>SUM(P153:P155)</f>
        <v>0</v>
      </c>
      <c r="Q152" s="170"/>
      <c r="R152" s="171">
        <f>SUM(R153:R155)</f>
        <v>12.895051400000002</v>
      </c>
      <c r="S152" s="170"/>
      <c r="T152" s="172">
        <f>SUM(T153:T155)</f>
        <v>0</v>
      </c>
      <c r="AR152" s="165" t="s">
        <v>81</v>
      </c>
      <c r="AT152" s="173" t="s">
        <v>72</v>
      </c>
      <c r="AU152" s="173" t="s">
        <v>81</v>
      </c>
      <c r="AY152" s="165" t="s">
        <v>149</v>
      </c>
      <c r="BK152" s="174">
        <f>SUM(BK153:BK155)</f>
        <v>0</v>
      </c>
    </row>
    <row r="153" s="1" customFormat="1" ht="24" customHeight="1">
      <c r="B153" s="177"/>
      <c r="C153" s="178" t="s">
        <v>216</v>
      </c>
      <c r="D153" s="178" t="s">
        <v>151</v>
      </c>
      <c r="E153" s="179" t="s">
        <v>673</v>
      </c>
      <c r="F153" s="180" t="s">
        <v>674</v>
      </c>
      <c r="G153" s="181" t="s">
        <v>174</v>
      </c>
      <c r="H153" s="182">
        <v>6.8200000000000003</v>
      </c>
      <c r="I153" s="183"/>
      <c r="J153" s="184">
        <f>ROUND(I153*H153,2)</f>
        <v>0</v>
      </c>
      <c r="K153" s="180" t="s">
        <v>155</v>
      </c>
      <c r="L153" s="37"/>
      <c r="M153" s="185" t="s">
        <v>1</v>
      </c>
      <c r="N153" s="186" t="s">
        <v>38</v>
      </c>
      <c r="O153" s="73"/>
      <c r="P153" s="187">
        <f>O153*H153</f>
        <v>0</v>
      </c>
      <c r="Q153" s="187">
        <v>1.8907700000000001</v>
      </c>
      <c r="R153" s="187">
        <f>Q153*H153</f>
        <v>12.895051400000002</v>
      </c>
      <c r="S153" s="187">
        <v>0</v>
      </c>
      <c r="T153" s="188">
        <f>S153*H153</f>
        <v>0</v>
      </c>
      <c r="AR153" s="189" t="s">
        <v>156</v>
      </c>
      <c r="AT153" s="189" t="s">
        <v>151</v>
      </c>
      <c r="AU153" s="189" t="s">
        <v>83</v>
      </c>
      <c r="AY153" s="18" t="s">
        <v>149</v>
      </c>
      <c r="BE153" s="190">
        <f>IF(N153="základní",J153,0)</f>
        <v>0</v>
      </c>
      <c r="BF153" s="190">
        <f>IF(N153="snížená",J153,0)</f>
        <v>0</v>
      </c>
      <c r="BG153" s="190">
        <f>IF(N153="zákl. přenesená",J153,0)</f>
        <v>0</v>
      </c>
      <c r="BH153" s="190">
        <f>IF(N153="sníž. přenesená",J153,0)</f>
        <v>0</v>
      </c>
      <c r="BI153" s="190">
        <f>IF(N153="nulová",J153,0)</f>
        <v>0</v>
      </c>
      <c r="BJ153" s="18" t="s">
        <v>81</v>
      </c>
      <c r="BK153" s="190">
        <f>ROUND(I153*H153,2)</f>
        <v>0</v>
      </c>
      <c r="BL153" s="18" t="s">
        <v>156</v>
      </c>
      <c r="BM153" s="189" t="s">
        <v>1830</v>
      </c>
    </row>
    <row r="154" s="1" customFormat="1">
      <c r="B154" s="37"/>
      <c r="D154" s="191" t="s">
        <v>158</v>
      </c>
      <c r="F154" s="192" t="s">
        <v>1831</v>
      </c>
      <c r="I154" s="118"/>
      <c r="L154" s="37"/>
      <c r="M154" s="193"/>
      <c r="N154" s="73"/>
      <c r="O154" s="73"/>
      <c r="P154" s="73"/>
      <c r="Q154" s="73"/>
      <c r="R154" s="73"/>
      <c r="S154" s="73"/>
      <c r="T154" s="74"/>
      <c r="AT154" s="18" t="s">
        <v>158</v>
      </c>
      <c r="AU154" s="18" t="s">
        <v>83</v>
      </c>
    </row>
    <row r="155" s="12" customFormat="1">
      <c r="B155" s="194"/>
      <c r="D155" s="191" t="s">
        <v>160</v>
      </c>
      <c r="E155" s="195" t="s">
        <v>1</v>
      </c>
      <c r="F155" s="196" t="s">
        <v>1832</v>
      </c>
      <c r="H155" s="197">
        <v>6.8200000000000003</v>
      </c>
      <c r="I155" s="198"/>
      <c r="L155" s="194"/>
      <c r="M155" s="199"/>
      <c r="N155" s="200"/>
      <c r="O155" s="200"/>
      <c r="P155" s="200"/>
      <c r="Q155" s="200"/>
      <c r="R155" s="200"/>
      <c r="S155" s="200"/>
      <c r="T155" s="201"/>
      <c r="AT155" s="195" t="s">
        <v>160</v>
      </c>
      <c r="AU155" s="195" t="s">
        <v>83</v>
      </c>
      <c r="AV155" s="12" t="s">
        <v>83</v>
      </c>
      <c r="AW155" s="12" t="s">
        <v>30</v>
      </c>
      <c r="AX155" s="12" t="s">
        <v>81</v>
      </c>
      <c r="AY155" s="195" t="s">
        <v>149</v>
      </c>
    </row>
    <row r="156" s="11" customFormat="1" ht="22.8" customHeight="1">
      <c r="B156" s="164"/>
      <c r="D156" s="165" t="s">
        <v>72</v>
      </c>
      <c r="E156" s="175" t="s">
        <v>199</v>
      </c>
      <c r="F156" s="175" t="s">
        <v>725</v>
      </c>
      <c r="I156" s="167"/>
      <c r="J156" s="176">
        <f>BK156</f>
        <v>0</v>
      </c>
      <c r="L156" s="164"/>
      <c r="M156" s="169"/>
      <c r="N156" s="170"/>
      <c r="O156" s="170"/>
      <c r="P156" s="171">
        <f>SUM(P157:P186)</f>
        <v>0</v>
      </c>
      <c r="Q156" s="170"/>
      <c r="R156" s="171">
        <f>SUM(R157:R186)</f>
        <v>16.082297000000001</v>
      </c>
      <c r="S156" s="170"/>
      <c r="T156" s="172">
        <f>SUM(T157:T186)</f>
        <v>0</v>
      </c>
      <c r="AR156" s="165" t="s">
        <v>81</v>
      </c>
      <c r="AT156" s="173" t="s">
        <v>72</v>
      </c>
      <c r="AU156" s="173" t="s">
        <v>81</v>
      </c>
      <c r="AY156" s="165" t="s">
        <v>149</v>
      </c>
      <c r="BK156" s="174">
        <f>SUM(BK157:BK186)</f>
        <v>0</v>
      </c>
    </row>
    <row r="157" s="1" customFormat="1" ht="36" customHeight="1">
      <c r="B157" s="177"/>
      <c r="C157" s="178" t="s">
        <v>222</v>
      </c>
      <c r="D157" s="178" t="s">
        <v>151</v>
      </c>
      <c r="E157" s="179" t="s">
        <v>1833</v>
      </c>
      <c r="F157" s="180" t="s">
        <v>1834</v>
      </c>
      <c r="G157" s="181" t="s">
        <v>281</v>
      </c>
      <c r="H157" s="182">
        <v>62</v>
      </c>
      <c r="I157" s="183"/>
      <c r="J157" s="184">
        <f>ROUND(I157*H157,2)</f>
        <v>0</v>
      </c>
      <c r="K157" s="180" t="s">
        <v>155</v>
      </c>
      <c r="L157" s="37"/>
      <c r="M157" s="185" t="s">
        <v>1</v>
      </c>
      <c r="N157" s="186" t="s">
        <v>38</v>
      </c>
      <c r="O157" s="73"/>
      <c r="P157" s="187">
        <f>O157*H157</f>
        <v>0</v>
      </c>
      <c r="Q157" s="187">
        <v>1.0000000000000001E-05</v>
      </c>
      <c r="R157" s="187">
        <f>Q157*H157</f>
        <v>0.00062</v>
      </c>
      <c r="S157" s="187">
        <v>0</v>
      </c>
      <c r="T157" s="188">
        <f>S157*H157</f>
        <v>0</v>
      </c>
      <c r="AR157" s="189" t="s">
        <v>156</v>
      </c>
      <c r="AT157" s="189" t="s">
        <v>151</v>
      </c>
      <c r="AU157" s="189" t="s">
        <v>83</v>
      </c>
      <c r="AY157" s="18" t="s">
        <v>149</v>
      </c>
      <c r="BE157" s="190">
        <f>IF(N157="základní",J157,0)</f>
        <v>0</v>
      </c>
      <c r="BF157" s="190">
        <f>IF(N157="snížená",J157,0)</f>
        <v>0</v>
      </c>
      <c r="BG157" s="190">
        <f>IF(N157="zákl. přenesená",J157,0)</f>
        <v>0</v>
      </c>
      <c r="BH157" s="190">
        <f>IF(N157="sníž. přenesená",J157,0)</f>
        <v>0</v>
      </c>
      <c r="BI157" s="190">
        <f>IF(N157="nulová",J157,0)</f>
        <v>0</v>
      </c>
      <c r="BJ157" s="18" t="s">
        <v>81</v>
      </c>
      <c r="BK157" s="190">
        <f>ROUND(I157*H157,2)</f>
        <v>0</v>
      </c>
      <c r="BL157" s="18" t="s">
        <v>156</v>
      </c>
      <c r="BM157" s="189" t="s">
        <v>1835</v>
      </c>
    </row>
    <row r="158" s="1" customFormat="1">
      <c r="B158" s="37"/>
      <c r="D158" s="191" t="s">
        <v>158</v>
      </c>
      <c r="F158" s="192" t="s">
        <v>1836</v>
      </c>
      <c r="I158" s="118"/>
      <c r="L158" s="37"/>
      <c r="M158" s="193"/>
      <c r="N158" s="73"/>
      <c r="O158" s="73"/>
      <c r="P158" s="73"/>
      <c r="Q158" s="73"/>
      <c r="R158" s="73"/>
      <c r="S158" s="73"/>
      <c r="T158" s="74"/>
      <c r="AT158" s="18" t="s">
        <v>158</v>
      </c>
      <c r="AU158" s="18" t="s">
        <v>83</v>
      </c>
    </row>
    <row r="159" s="12" customFormat="1">
      <c r="B159" s="194"/>
      <c r="D159" s="191" t="s">
        <v>160</v>
      </c>
      <c r="E159" s="195" t="s">
        <v>1</v>
      </c>
      <c r="F159" s="196" t="s">
        <v>1837</v>
      </c>
      <c r="H159" s="197">
        <v>62</v>
      </c>
      <c r="I159" s="198"/>
      <c r="L159" s="194"/>
      <c r="M159" s="199"/>
      <c r="N159" s="200"/>
      <c r="O159" s="200"/>
      <c r="P159" s="200"/>
      <c r="Q159" s="200"/>
      <c r="R159" s="200"/>
      <c r="S159" s="200"/>
      <c r="T159" s="201"/>
      <c r="AT159" s="195" t="s">
        <v>160</v>
      </c>
      <c r="AU159" s="195" t="s">
        <v>83</v>
      </c>
      <c r="AV159" s="12" t="s">
        <v>83</v>
      </c>
      <c r="AW159" s="12" t="s">
        <v>30</v>
      </c>
      <c r="AX159" s="12" t="s">
        <v>81</v>
      </c>
      <c r="AY159" s="195" t="s">
        <v>149</v>
      </c>
    </row>
    <row r="160" s="1" customFormat="1" ht="24" customHeight="1">
      <c r="B160" s="177"/>
      <c r="C160" s="211" t="s">
        <v>229</v>
      </c>
      <c r="D160" s="211" t="s">
        <v>223</v>
      </c>
      <c r="E160" s="212" t="s">
        <v>1838</v>
      </c>
      <c r="F160" s="213" t="s">
        <v>1839</v>
      </c>
      <c r="G160" s="214" t="s">
        <v>334</v>
      </c>
      <c r="H160" s="215">
        <v>65.099999999999994</v>
      </c>
      <c r="I160" s="216"/>
      <c r="J160" s="217">
        <f>ROUND(I160*H160,2)</f>
        <v>0</v>
      </c>
      <c r="K160" s="213" t="s">
        <v>1</v>
      </c>
      <c r="L160" s="218"/>
      <c r="M160" s="219" t="s">
        <v>1</v>
      </c>
      <c r="N160" s="220" t="s">
        <v>38</v>
      </c>
      <c r="O160" s="73"/>
      <c r="P160" s="187">
        <f>O160*H160</f>
        <v>0</v>
      </c>
      <c r="Q160" s="187">
        <v>0.0026700000000000001</v>
      </c>
      <c r="R160" s="187">
        <f>Q160*H160</f>
        <v>0.173817</v>
      </c>
      <c r="S160" s="187">
        <v>0</v>
      </c>
      <c r="T160" s="188">
        <f>S160*H160</f>
        <v>0</v>
      </c>
      <c r="AR160" s="189" t="s">
        <v>199</v>
      </c>
      <c r="AT160" s="189" t="s">
        <v>223</v>
      </c>
      <c r="AU160" s="189" t="s">
        <v>83</v>
      </c>
      <c r="AY160" s="18" t="s">
        <v>149</v>
      </c>
      <c r="BE160" s="190">
        <f>IF(N160="základní",J160,0)</f>
        <v>0</v>
      </c>
      <c r="BF160" s="190">
        <f>IF(N160="snížená",J160,0)</f>
        <v>0</v>
      </c>
      <c r="BG160" s="190">
        <f>IF(N160="zákl. přenesená",J160,0)</f>
        <v>0</v>
      </c>
      <c r="BH160" s="190">
        <f>IF(N160="sníž. přenesená",J160,0)</f>
        <v>0</v>
      </c>
      <c r="BI160" s="190">
        <f>IF(N160="nulová",J160,0)</f>
        <v>0</v>
      </c>
      <c r="BJ160" s="18" t="s">
        <v>81</v>
      </c>
      <c r="BK160" s="190">
        <f>ROUND(I160*H160,2)</f>
        <v>0</v>
      </c>
      <c r="BL160" s="18" t="s">
        <v>156</v>
      </c>
      <c r="BM160" s="189" t="s">
        <v>1840</v>
      </c>
    </row>
    <row r="161" s="12" customFormat="1">
      <c r="B161" s="194"/>
      <c r="D161" s="191" t="s">
        <v>160</v>
      </c>
      <c r="E161" s="195" t="s">
        <v>1</v>
      </c>
      <c r="F161" s="196" t="s">
        <v>1841</v>
      </c>
      <c r="H161" s="197">
        <v>65.099999999999994</v>
      </c>
      <c r="I161" s="198"/>
      <c r="L161" s="194"/>
      <c r="M161" s="199"/>
      <c r="N161" s="200"/>
      <c r="O161" s="200"/>
      <c r="P161" s="200"/>
      <c r="Q161" s="200"/>
      <c r="R161" s="200"/>
      <c r="S161" s="200"/>
      <c r="T161" s="201"/>
      <c r="AT161" s="195" t="s">
        <v>160</v>
      </c>
      <c r="AU161" s="195" t="s">
        <v>83</v>
      </c>
      <c r="AV161" s="12" t="s">
        <v>83</v>
      </c>
      <c r="AW161" s="12" t="s">
        <v>30</v>
      </c>
      <c r="AX161" s="12" t="s">
        <v>81</v>
      </c>
      <c r="AY161" s="195" t="s">
        <v>149</v>
      </c>
    </row>
    <row r="162" s="1" customFormat="1" ht="36" customHeight="1">
      <c r="B162" s="177"/>
      <c r="C162" s="178" t="s">
        <v>234</v>
      </c>
      <c r="D162" s="178" t="s">
        <v>151</v>
      </c>
      <c r="E162" s="179" t="s">
        <v>1842</v>
      </c>
      <c r="F162" s="180" t="s">
        <v>1843</v>
      </c>
      <c r="G162" s="181" t="s">
        <v>334</v>
      </c>
      <c r="H162" s="182">
        <v>36</v>
      </c>
      <c r="I162" s="183"/>
      <c r="J162" s="184">
        <f>ROUND(I162*H162,2)</f>
        <v>0</v>
      </c>
      <c r="K162" s="180" t="s">
        <v>155</v>
      </c>
      <c r="L162" s="37"/>
      <c r="M162" s="185" t="s">
        <v>1</v>
      </c>
      <c r="N162" s="186" t="s">
        <v>38</v>
      </c>
      <c r="O162" s="73"/>
      <c r="P162" s="187">
        <f>O162*H162</f>
        <v>0</v>
      </c>
      <c r="Q162" s="187">
        <v>0</v>
      </c>
      <c r="R162" s="187">
        <f>Q162*H162</f>
        <v>0</v>
      </c>
      <c r="S162" s="187">
        <v>0</v>
      </c>
      <c r="T162" s="188">
        <f>S162*H162</f>
        <v>0</v>
      </c>
      <c r="AR162" s="189" t="s">
        <v>156</v>
      </c>
      <c r="AT162" s="189" t="s">
        <v>151</v>
      </c>
      <c r="AU162" s="189" t="s">
        <v>83</v>
      </c>
      <c r="AY162" s="18" t="s">
        <v>149</v>
      </c>
      <c r="BE162" s="190">
        <f>IF(N162="základní",J162,0)</f>
        <v>0</v>
      </c>
      <c r="BF162" s="190">
        <f>IF(N162="snížená",J162,0)</f>
        <v>0</v>
      </c>
      <c r="BG162" s="190">
        <f>IF(N162="zákl. přenesená",J162,0)</f>
        <v>0</v>
      </c>
      <c r="BH162" s="190">
        <f>IF(N162="sníž. přenesená",J162,0)</f>
        <v>0</v>
      </c>
      <c r="BI162" s="190">
        <f>IF(N162="nulová",J162,0)</f>
        <v>0</v>
      </c>
      <c r="BJ162" s="18" t="s">
        <v>81</v>
      </c>
      <c r="BK162" s="190">
        <f>ROUND(I162*H162,2)</f>
        <v>0</v>
      </c>
      <c r="BL162" s="18" t="s">
        <v>156</v>
      </c>
      <c r="BM162" s="189" t="s">
        <v>1844</v>
      </c>
    </row>
    <row r="163" s="1" customFormat="1">
      <c r="B163" s="37"/>
      <c r="D163" s="191" t="s">
        <v>158</v>
      </c>
      <c r="F163" s="192" t="s">
        <v>1845</v>
      </c>
      <c r="I163" s="118"/>
      <c r="L163" s="37"/>
      <c r="M163" s="193"/>
      <c r="N163" s="73"/>
      <c r="O163" s="73"/>
      <c r="P163" s="73"/>
      <c r="Q163" s="73"/>
      <c r="R163" s="73"/>
      <c r="S163" s="73"/>
      <c r="T163" s="74"/>
      <c r="AT163" s="18" t="s">
        <v>158</v>
      </c>
      <c r="AU163" s="18" t="s">
        <v>83</v>
      </c>
    </row>
    <row r="164" s="12" customFormat="1">
      <c r="B164" s="194"/>
      <c r="D164" s="191" t="s">
        <v>160</v>
      </c>
      <c r="E164" s="195" t="s">
        <v>1</v>
      </c>
      <c r="F164" s="196" t="s">
        <v>1846</v>
      </c>
      <c r="H164" s="197">
        <v>36</v>
      </c>
      <c r="I164" s="198"/>
      <c r="L164" s="194"/>
      <c r="M164" s="199"/>
      <c r="N164" s="200"/>
      <c r="O164" s="200"/>
      <c r="P164" s="200"/>
      <c r="Q164" s="200"/>
      <c r="R164" s="200"/>
      <c r="S164" s="200"/>
      <c r="T164" s="201"/>
      <c r="AT164" s="195" t="s">
        <v>160</v>
      </c>
      <c r="AU164" s="195" t="s">
        <v>83</v>
      </c>
      <c r="AV164" s="12" t="s">
        <v>83</v>
      </c>
      <c r="AW164" s="12" t="s">
        <v>30</v>
      </c>
      <c r="AX164" s="12" t="s">
        <v>81</v>
      </c>
      <c r="AY164" s="195" t="s">
        <v>149</v>
      </c>
    </row>
    <row r="165" s="1" customFormat="1" ht="16.5" customHeight="1">
      <c r="B165" s="177"/>
      <c r="C165" s="211" t="s">
        <v>8</v>
      </c>
      <c r="D165" s="211" t="s">
        <v>223</v>
      </c>
      <c r="E165" s="212" t="s">
        <v>1847</v>
      </c>
      <c r="F165" s="213" t="s">
        <v>1848</v>
      </c>
      <c r="G165" s="214" t="s">
        <v>334</v>
      </c>
      <c r="H165" s="215">
        <v>18</v>
      </c>
      <c r="I165" s="216"/>
      <c r="J165" s="217">
        <f>ROUND(I165*H165,2)</f>
        <v>0</v>
      </c>
      <c r="K165" s="213" t="s">
        <v>155</v>
      </c>
      <c r="L165" s="218"/>
      <c r="M165" s="219" t="s">
        <v>1</v>
      </c>
      <c r="N165" s="220" t="s">
        <v>38</v>
      </c>
      <c r="O165" s="73"/>
      <c r="P165" s="187">
        <f>O165*H165</f>
        <v>0</v>
      </c>
      <c r="Q165" s="187">
        <v>0.00064000000000000005</v>
      </c>
      <c r="R165" s="187">
        <f>Q165*H165</f>
        <v>0.011520000000000001</v>
      </c>
      <c r="S165" s="187">
        <v>0</v>
      </c>
      <c r="T165" s="188">
        <f>S165*H165</f>
        <v>0</v>
      </c>
      <c r="AR165" s="189" t="s">
        <v>199</v>
      </c>
      <c r="AT165" s="189" t="s">
        <v>223</v>
      </c>
      <c r="AU165" s="189" t="s">
        <v>83</v>
      </c>
      <c r="AY165" s="18" t="s">
        <v>149</v>
      </c>
      <c r="BE165" s="190">
        <f>IF(N165="základní",J165,0)</f>
        <v>0</v>
      </c>
      <c r="BF165" s="190">
        <f>IF(N165="snížená",J165,0)</f>
        <v>0</v>
      </c>
      <c r="BG165" s="190">
        <f>IF(N165="zákl. přenesená",J165,0)</f>
        <v>0</v>
      </c>
      <c r="BH165" s="190">
        <f>IF(N165="sníž. přenesená",J165,0)</f>
        <v>0</v>
      </c>
      <c r="BI165" s="190">
        <f>IF(N165="nulová",J165,0)</f>
        <v>0</v>
      </c>
      <c r="BJ165" s="18" t="s">
        <v>81</v>
      </c>
      <c r="BK165" s="190">
        <f>ROUND(I165*H165,2)</f>
        <v>0</v>
      </c>
      <c r="BL165" s="18" t="s">
        <v>156</v>
      </c>
      <c r="BM165" s="189" t="s">
        <v>1849</v>
      </c>
    </row>
    <row r="166" s="12" customFormat="1">
      <c r="B166" s="194"/>
      <c r="D166" s="191" t="s">
        <v>160</v>
      </c>
      <c r="E166" s="195" t="s">
        <v>1</v>
      </c>
      <c r="F166" s="196" t="s">
        <v>256</v>
      </c>
      <c r="H166" s="197">
        <v>18</v>
      </c>
      <c r="I166" s="198"/>
      <c r="L166" s="194"/>
      <c r="M166" s="199"/>
      <c r="N166" s="200"/>
      <c r="O166" s="200"/>
      <c r="P166" s="200"/>
      <c r="Q166" s="200"/>
      <c r="R166" s="200"/>
      <c r="S166" s="200"/>
      <c r="T166" s="201"/>
      <c r="AT166" s="195" t="s">
        <v>160</v>
      </c>
      <c r="AU166" s="195" t="s">
        <v>83</v>
      </c>
      <c r="AV166" s="12" t="s">
        <v>83</v>
      </c>
      <c r="AW166" s="12" t="s">
        <v>30</v>
      </c>
      <c r="AX166" s="12" t="s">
        <v>81</v>
      </c>
      <c r="AY166" s="195" t="s">
        <v>149</v>
      </c>
    </row>
    <row r="167" s="1" customFormat="1" ht="16.5" customHeight="1">
      <c r="B167" s="177"/>
      <c r="C167" s="211" t="s">
        <v>245</v>
      </c>
      <c r="D167" s="211" t="s">
        <v>223</v>
      </c>
      <c r="E167" s="212" t="s">
        <v>1850</v>
      </c>
      <c r="F167" s="213" t="s">
        <v>1851</v>
      </c>
      <c r="G167" s="214" t="s">
        <v>334</v>
      </c>
      <c r="H167" s="215">
        <v>18</v>
      </c>
      <c r="I167" s="216"/>
      <c r="J167" s="217">
        <f>ROUND(I167*H167,2)</f>
        <v>0</v>
      </c>
      <c r="K167" s="213" t="s">
        <v>155</v>
      </c>
      <c r="L167" s="218"/>
      <c r="M167" s="219" t="s">
        <v>1</v>
      </c>
      <c r="N167" s="220" t="s">
        <v>38</v>
      </c>
      <c r="O167" s="73"/>
      <c r="P167" s="187">
        <f>O167*H167</f>
        <v>0</v>
      </c>
      <c r="Q167" s="187">
        <v>0.00064999999999999997</v>
      </c>
      <c r="R167" s="187">
        <f>Q167*H167</f>
        <v>0.011699999999999999</v>
      </c>
      <c r="S167" s="187">
        <v>0</v>
      </c>
      <c r="T167" s="188">
        <f>S167*H167</f>
        <v>0</v>
      </c>
      <c r="AR167" s="189" t="s">
        <v>199</v>
      </c>
      <c r="AT167" s="189" t="s">
        <v>223</v>
      </c>
      <c r="AU167" s="189" t="s">
        <v>83</v>
      </c>
      <c r="AY167" s="18" t="s">
        <v>149</v>
      </c>
      <c r="BE167" s="190">
        <f>IF(N167="základní",J167,0)</f>
        <v>0</v>
      </c>
      <c r="BF167" s="190">
        <f>IF(N167="snížená",J167,0)</f>
        <v>0</v>
      </c>
      <c r="BG167" s="190">
        <f>IF(N167="zákl. přenesená",J167,0)</f>
        <v>0</v>
      </c>
      <c r="BH167" s="190">
        <f>IF(N167="sníž. přenesená",J167,0)</f>
        <v>0</v>
      </c>
      <c r="BI167" s="190">
        <f>IF(N167="nulová",J167,0)</f>
        <v>0</v>
      </c>
      <c r="BJ167" s="18" t="s">
        <v>81</v>
      </c>
      <c r="BK167" s="190">
        <f>ROUND(I167*H167,2)</f>
        <v>0</v>
      </c>
      <c r="BL167" s="18" t="s">
        <v>156</v>
      </c>
      <c r="BM167" s="189" t="s">
        <v>1852</v>
      </c>
    </row>
    <row r="168" s="12" customFormat="1">
      <c r="B168" s="194"/>
      <c r="D168" s="191" t="s">
        <v>160</v>
      </c>
      <c r="E168" s="195" t="s">
        <v>1</v>
      </c>
      <c r="F168" s="196" t="s">
        <v>256</v>
      </c>
      <c r="H168" s="197">
        <v>18</v>
      </c>
      <c r="I168" s="198"/>
      <c r="L168" s="194"/>
      <c r="M168" s="199"/>
      <c r="N168" s="200"/>
      <c r="O168" s="200"/>
      <c r="P168" s="200"/>
      <c r="Q168" s="200"/>
      <c r="R168" s="200"/>
      <c r="S168" s="200"/>
      <c r="T168" s="201"/>
      <c r="AT168" s="195" t="s">
        <v>160</v>
      </c>
      <c r="AU168" s="195" t="s">
        <v>83</v>
      </c>
      <c r="AV168" s="12" t="s">
        <v>83</v>
      </c>
      <c r="AW168" s="12" t="s">
        <v>30</v>
      </c>
      <c r="AX168" s="12" t="s">
        <v>81</v>
      </c>
      <c r="AY168" s="195" t="s">
        <v>149</v>
      </c>
    </row>
    <row r="169" s="1" customFormat="1" ht="36" customHeight="1">
      <c r="B169" s="177"/>
      <c r="C169" s="178" t="s">
        <v>250</v>
      </c>
      <c r="D169" s="178" t="s">
        <v>151</v>
      </c>
      <c r="E169" s="179" t="s">
        <v>1853</v>
      </c>
      <c r="F169" s="180" t="s">
        <v>1854</v>
      </c>
      <c r="G169" s="181" t="s">
        <v>334</v>
      </c>
      <c r="H169" s="182">
        <v>18</v>
      </c>
      <c r="I169" s="183"/>
      <c r="J169" s="184">
        <f>ROUND(I169*H169,2)</f>
        <v>0</v>
      </c>
      <c r="K169" s="180" t="s">
        <v>155</v>
      </c>
      <c r="L169" s="37"/>
      <c r="M169" s="185" t="s">
        <v>1</v>
      </c>
      <c r="N169" s="186" t="s">
        <v>38</v>
      </c>
      <c r="O169" s="73"/>
      <c r="P169" s="187">
        <f>O169*H169</f>
        <v>0</v>
      </c>
      <c r="Q169" s="187">
        <v>1.0000000000000001E-05</v>
      </c>
      <c r="R169" s="187">
        <f>Q169*H169</f>
        <v>0.00018000000000000001</v>
      </c>
      <c r="S169" s="187">
        <v>0</v>
      </c>
      <c r="T169" s="188">
        <f>S169*H169</f>
        <v>0</v>
      </c>
      <c r="AR169" s="189" t="s">
        <v>156</v>
      </c>
      <c r="AT169" s="189" t="s">
        <v>151</v>
      </c>
      <c r="AU169" s="189" t="s">
        <v>83</v>
      </c>
      <c r="AY169" s="18" t="s">
        <v>149</v>
      </c>
      <c r="BE169" s="190">
        <f>IF(N169="základní",J169,0)</f>
        <v>0</v>
      </c>
      <c r="BF169" s="190">
        <f>IF(N169="snížená",J169,0)</f>
        <v>0</v>
      </c>
      <c r="BG169" s="190">
        <f>IF(N169="zákl. přenesená",J169,0)</f>
        <v>0</v>
      </c>
      <c r="BH169" s="190">
        <f>IF(N169="sníž. přenesená",J169,0)</f>
        <v>0</v>
      </c>
      <c r="BI169" s="190">
        <f>IF(N169="nulová",J169,0)</f>
        <v>0</v>
      </c>
      <c r="BJ169" s="18" t="s">
        <v>81</v>
      </c>
      <c r="BK169" s="190">
        <f>ROUND(I169*H169,2)</f>
        <v>0</v>
      </c>
      <c r="BL169" s="18" t="s">
        <v>156</v>
      </c>
      <c r="BM169" s="189" t="s">
        <v>1855</v>
      </c>
    </row>
    <row r="170" s="1" customFormat="1">
      <c r="B170" s="37"/>
      <c r="D170" s="191" t="s">
        <v>158</v>
      </c>
      <c r="F170" s="192" t="s">
        <v>1845</v>
      </c>
      <c r="I170" s="118"/>
      <c r="L170" s="37"/>
      <c r="M170" s="193"/>
      <c r="N170" s="73"/>
      <c r="O170" s="73"/>
      <c r="P170" s="73"/>
      <c r="Q170" s="73"/>
      <c r="R170" s="73"/>
      <c r="S170" s="73"/>
      <c r="T170" s="74"/>
      <c r="AT170" s="18" t="s">
        <v>158</v>
      </c>
      <c r="AU170" s="18" t="s">
        <v>83</v>
      </c>
    </row>
    <row r="171" s="12" customFormat="1">
      <c r="B171" s="194"/>
      <c r="D171" s="191" t="s">
        <v>160</v>
      </c>
      <c r="E171" s="195" t="s">
        <v>1</v>
      </c>
      <c r="F171" s="196" t="s">
        <v>256</v>
      </c>
      <c r="H171" s="197">
        <v>18</v>
      </c>
      <c r="I171" s="198"/>
      <c r="L171" s="194"/>
      <c r="M171" s="199"/>
      <c r="N171" s="200"/>
      <c r="O171" s="200"/>
      <c r="P171" s="200"/>
      <c r="Q171" s="200"/>
      <c r="R171" s="200"/>
      <c r="S171" s="200"/>
      <c r="T171" s="201"/>
      <c r="AT171" s="195" t="s">
        <v>160</v>
      </c>
      <c r="AU171" s="195" t="s">
        <v>83</v>
      </c>
      <c r="AV171" s="12" t="s">
        <v>83</v>
      </c>
      <c r="AW171" s="12" t="s">
        <v>30</v>
      </c>
      <c r="AX171" s="12" t="s">
        <v>81</v>
      </c>
      <c r="AY171" s="195" t="s">
        <v>149</v>
      </c>
    </row>
    <row r="172" s="1" customFormat="1" ht="24" customHeight="1">
      <c r="B172" s="177"/>
      <c r="C172" s="211" t="s">
        <v>256</v>
      </c>
      <c r="D172" s="211" t="s">
        <v>223</v>
      </c>
      <c r="E172" s="212" t="s">
        <v>1856</v>
      </c>
      <c r="F172" s="213" t="s">
        <v>1857</v>
      </c>
      <c r="G172" s="214" t="s">
        <v>334</v>
      </c>
      <c r="H172" s="215">
        <v>18</v>
      </c>
      <c r="I172" s="216"/>
      <c r="J172" s="217">
        <f>ROUND(I172*H172,2)</f>
        <v>0</v>
      </c>
      <c r="K172" s="213" t="s">
        <v>155</v>
      </c>
      <c r="L172" s="218"/>
      <c r="M172" s="219" t="s">
        <v>1</v>
      </c>
      <c r="N172" s="220" t="s">
        <v>38</v>
      </c>
      <c r="O172" s="73"/>
      <c r="P172" s="187">
        <f>O172*H172</f>
        <v>0</v>
      </c>
      <c r="Q172" s="187">
        <v>0.00123</v>
      </c>
      <c r="R172" s="187">
        <f>Q172*H172</f>
        <v>0.02214</v>
      </c>
      <c r="S172" s="187">
        <v>0</v>
      </c>
      <c r="T172" s="188">
        <f>S172*H172</f>
        <v>0</v>
      </c>
      <c r="AR172" s="189" t="s">
        <v>199</v>
      </c>
      <c r="AT172" s="189" t="s">
        <v>223</v>
      </c>
      <c r="AU172" s="189" t="s">
        <v>83</v>
      </c>
      <c r="AY172" s="18" t="s">
        <v>149</v>
      </c>
      <c r="BE172" s="190">
        <f>IF(N172="základní",J172,0)</f>
        <v>0</v>
      </c>
      <c r="BF172" s="190">
        <f>IF(N172="snížená",J172,0)</f>
        <v>0</v>
      </c>
      <c r="BG172" s="190">
        <f>IF(N172="zákl. přenesená",J172,0)</f>
        <v>0</v>
      </c>
      <c r="BH172" s="190">
        <f>IF(N172="sníž. přenesená",J172,0)</f>
        <v>0</v>
      </c>
      <c r="BI172" s="190">
        <f>IF(N172="nulová",J172,0)</f>
        <v>0</v>
      </c>
      <c r="BJ172" s="18" t="s">
        <v>81</v>
      </c>
      <c r="BK172" s="190">
        <f>ROUND(I172*H172,2)</f>
        <v>0</v>
      </c>
      <c r="BL172" s="18" t="s">
        <v>156</v>
      </c>
      <c r="BM172" s="189" t="s">
        <v>1858</v>
      </c>
    </row>
    <row r="173" s="1" customFormat="1" ht="16.5" customHeight="1">
      <c r="B173" s="177"/>
      <c r="C173" s="178" t="s">
        <v>261</v>
      </c>
      <c r="D173" s="178" t="s">
        <v>151</v>
      </c>
      <c r="E173" s="179" t="s">
        <v>1859</v>
      </c>
      <c r="F173" s="180" t="s">
        <v>1860</v>
      </c>
      <c r="G173" s="181" t="s">
        <v>334</v>
      </c>
      <c r="H173" s="182">
        <v>18</v>
      </c>
      <c r="I173" s="183"/>
      <c r="J173" s="184">
        <f>ROUND(I173*H173,2)</f>
        <v>0</v>
      </c>
      <c r="K173" s="180" t="s">
        <v>1</v>
      </c>
      <c r="L173" s="37"/>
      <c r="M173" s="185" t="s">
        <v>1</v>
      </c>
      <c r="N173" s="186" t="s">
        <v>38</v>
      </c>
      <c r="O173" s="73"/>
      <c r="P173" s="187">
        <f>O173*H173</f>
        <v>0</v>
      </c>
      <c r="Q173" s="187">
        <v>0</v>
      </c>
      <c r="R173" s="187">
        <f>Q173*H173</f>
        <v>0</v>
      </c>
      <c r="S173" s="187">
        <v>0</v>
      </c>
      <c r="T173" s="188">
        <f>S173*H173</f>
        <v>0</v>
      </c>
      <c r="AR173" s="189" t="s">
        <v>156</v>
      </c>
      <c r="AT173" s="189" t="s">
        <v>151</v>
      </c>
      <c r="AU173" s="189" t="s">
        <v>83</v>
      </c>
      <c r="AY173" s="18" t="s">
        <v>149</v>
      </c>
      <c r="BE173" s="190">
        <f>IF(N173="základní",J173,0)</f>
        <v>0</v>
      </c>
      <c r="BF173" s="190">
        <f>IF(N173="snížená",J173,0)</f>
        <v>0</v>
      </c>
      <c r="BG173" s="190">
        <f>IF(N173="zákl. přenesená",J173,0)</f>
        <v>0</v>
      </c>
      <c r="BH173" s="190">
        <f>IF(N173="sníž. přenesená",J173,0)</f>
        <v>0</v>
      </c>
      <c r="BI173" s="190">
        <f>IF(N173="nulová",J173,0)</f>
        <v>0</v>
      </c>
      <c r="BJ173" s="18" t="s">
        <v>81</v>
      </c>
      <c r="BK173" s="190">
        <f>ROUND(I173*H173,2)</f>
        <v>0</v>
      </c>
      <c r="BL173" s="18" t="s">
        <v>156</v>
      </c>
      <c r="BM173" s="189" t="s">
        <v>1861</v>
      </c>
    </row>
    <row r="174" s="12" customFormat="1">
      <c r="B174" s="194"/>
      <c r="D174" s="191" t="s">
        <v>160</v>
      </c>
      <c r="E174" s="195" t="s">
        <v>1</v>
      </c>
      <c r="F174" s="196" t="s">
        <v>256</v>
      </c>
      <c r="H174" s="197">
        <v>18</v>
      </c>
      <c r="I174" s="198"/>
      <c r="L174" s="194"/>
      <c r="M174" s="199"/>
      <c r="N174" s="200"/>
      <c r="O174" s="200"/>
      <c r="P174" s="200"/>
      <c r="Q174" s="200"/>
      <c r="R174" s="200"/>
      <c r="S174" s="200"/>
      <c r="T174" s="201"/>
      <c r="AT174" s="195" t="s">
        <v>160</v>
      </c>
      <c r="AU174" s="195" t="s">
        <v>83</v>
      </c>
      <c r="AV174" s="12" t="s">
        <v>83</v>
      </c>
      <c r="AW174" s="12" t="s">
        <v>30</v>
      </c>
      <c r="AX174" s="12" t="s">
        <v>81</v>
      </c>
      <c r="AY174" s="195" t="s">
        <v>149</v>
      </c>
    </row>
    <row r="175" s="1" customFormat="1" ht="24" customHeight="1">
      <c r="B175" s="177"/>
      <c r="C175" s="178" t="s">
        <v>268</v>
      </c>
      <c r="D175" s="178" t="s">
        <v>151</v>
      </c>
      <c r="E175" s="179" t="s">
        <v>1862</v>
      </c>
      <c r="F175" s="180" t="s">
        <v>1863</v>
      </c>
      <c r="G175" s="181" t="s">
        <v>334</v>
      </c>
      <c r="H175" s="182">
        <v>18</v>
      </c>
      <c r="I175" s="183"/>
      <c r="J175" s="184">
        <f>ROUND(I175*H175,2)</f>
        <v>0</v>
      </c>
      <c r="K175" s="180" t="s">
        <v>155</v>
      </c>
      <c r="L175" s="37"/>
      <c r="M175" s="185" t="s">
        <v>1</v>
      </c>
      <c r="N175" s="186" t="s">
        <v>38</v>
      </c>
      <c r="O175" s="73"/>
      <c r="P175" s="187">
        <f>O175*H175</f>
        <v>0</v>
      </c>
      <c r="Q175" s="187">
        <v>0.34089999999999998</v>
      </c>
      <c r="R175" s="187">
        <f>Q175*H175</f>
        <v>6.1361999999999997</v>
      </c>
      <c r="S175" s="187">
        <v>0</v>
      </c>
      <c r="T175" s="188">
        <f>S175*H175</f>
        <v>0</v>
      </c>
      <c r="AR175" s="189" t="s">
        <v>156</v>
      </c>
      <c r="AT175" s="189" t="s">
        <v>151</v>
      </c>
      <c r="AU175" s="189" t="s">
        <v>83</v>
      </c>
      <c r="AY175" s="18" t="s">
        <v>149</v>
      </c>
      <c r="BE175" s="190">
        <f>IF(N175="základní",J175,0)</f>
        <v>0</v>
      </c>
      <c r="BF175" s="190">
        <f>IF(N175="snížená",J175,0)</f>
        <v>0</v>
      </c>
      <c r="BG175" s="190">
        <f>IF(N175="zákl. přenesená",J175,0)</f>
        <v>0</v>
      </c>
      <c r="BH175" s="190">
        <f>IF(N175="sníž. přenesená",J175,0)</f>
        <v>0</v>
      </c>
      <c r="BI175" s="190">
        <f>IF(N175="nulová",J175,0)</f>
        <v>0</v>
      </c>
      <c r="BJ175" s="18" t="s">
        <v>81</v>
      </c>
      <c r="BK175" s="190">
        <f>ROUND(I175*H175,2)</f>
        <v>0</v>
      </c>
      <c r="BL175" s="18" t="s">
        <v>156</v>
      </c>
      <c r="BM175" s="189" t="s">
        <v>1864</v>
      </c>
    </row>
    <row r="176" s="1" customFormat="1">
      <c r="B176" s="37"/>
      <c r="D176" s="191" t="s">
        <v>158</v>
      </c>
      <c r="F176" s="192" t="s">
        <v>1865</v>
      </c>
      <c r="I176" s="118"/>
      <c r="L176" s="37"/>
      <c r="M176" s="193"/>
      <c r="N176" s="73"/>
      <c r="O176" s="73"/>
      <c r="P176" s="73"/>
      <c r="Q176" s="73"/>
      <c r="R176" s="73"/>
      <c r="S176" s="73"/>
      <c r="T176" s="74"/>
      <c r="AT176" s="18" t="s">
        <v>158</v>
      </c>
      <c r="AU176" s="18" t="s">
        <v>83</v>
      </c>
    </row>
    <row r="177" s="12" customFormat="1">
      <c r="B177" s="194"/>
      <c r="D177" s="191" t="s">
        <v>160</v>
      </c>
      <c r="E177" s="195" t="s">
        <v>1</v>
      </c>
      <c r="F177" s="196" t="s">
        <v>256</v>
      </c>
      <c r="H177" s="197">
        <v>18</v>
      </c>
      <c r="I177" s="198"/>
      <c r="L177" s="194"/>
      <c r="M177" s="199"/>
      <c r="N177" s="200"/>
      <c r="O177" s="200"/>
      <c r="P177" s="200"/>
      <c r="Q177" s="200"/>
      <c r="R177" s="200"/>
      <c r="S177" s="200"/>
      <c r="T177" s="201"/>
      <c r="AT177" s="195" t="s">
        <v>160</v>
      </c>
      <c r="AU177" s="195" t="s">
        <v>83</v>
      </c>
      <c r="AV177" s="12" t="s">
        <v>83</v>
      </c>
      <c r="AW177" s="12" t="s">
        <v>30</v>
      </c>
      <c r="AX177" s="12" t="s">
        <v>81</v>
      </c>
      <c r="AY177" s="195" t="s">
        <v>149</v>
      </c>
    </row>
    <row r="178" s="1" customFormat="1" ht="24" customHeight="1">
      <c r="B178" s="177"/>
      <c r="C178" s="211" t="s">
        <v>7</v>
      </c>
      <c r="D178" s="211" t="s">
        <v>223</v>
      </c>
      <c r="E178" s="212" t="s">
        <v>1866</v>
      </c>
      <c r="F178" s="213" t="s">
        <v>1867</v>
      </c>
      <c r="G178" s="214" t="s">
        <v>334</v>
      </c>
      <c r="H178" s="215">
        <v>18</v>
      </c>
      <c r="I178" s="216"/>
      <c r="J178" s="217">
        <f>ROUND(I178*H178,2)</f>
        <v>0</v>
      </c>
      <c r="K178" s="213" t="s">
        <v>155</v>
      </c>
      <c r="L178" s="218"/>
      <c r="M178" s="219" t="s">
        <v>1</v>
      </c>
      <c r="N178" s="220" t="s">
        <v>38</v>
      </c>
      <c r="O178" s="73"/>
      <c r="P178" s="187">
        <f>O178*H178</f>
        <v>0</v>
      </c>
      <c r="Q178" s="187">
        <v>0.071999999999999995</v>
      </c>
      <c r="R178" s="187">
        <f>Q178*H178</f>
        <v>1.2959999999999998</v>
      </c>
      <c r="S178" s="187">
        <v>0</v>
      </c>
      <c r="T178" s="188">
        <f>S178*H178</f>
        <v>0</v>
      </c>
      <c r="AR178" s="189" t="s">
        <v>199</v>
      </c>
      <c r="AT178" s="189" t="s">
        <v>223</v>
      </c>
      <c r="AU178" s="189" t="s">
        <v>83</v>
      </c>
      <c r="AY178" s="18" t="s">
        <v>149</v>
      </c>
      <c r="BE178" s="190">
        <f>IF(N178="základní",J178,0)</f>
        <v>0</v>
      </c>
      <c r="BF178" s="190">
        <f>IF(N178="snížená",J178,0)</f>
        <v>0</v>
      </c>
      <c r="BG178" s="190">
        <f>IF(N178="zákl. přenesená",J178,0)</f>
        <v>0</v>
      </c>
      <c r="BH178" s="190">
        <f>IF(N178="sníž. přenesená",J178,0)</f>
        <v>0</v>
      </c>
      <c r="BI178" s="190">
        <f>IF(N178="nulová",J178,0)</f>
        <v>0</v>
      </c>
      <c r="BJ178" s="18" t="s">
        <v>81</v>
      </c>
      <c r="BK178" s="190">
        <f>ROUND(I178*H178,2)</f>
        <v>0</v>
      </c>
      <c r="BL178" s="18" t="s">
        <v>156</v>
      </c>
      <c r="BM178" s="189" t="s">
        <v>1868</v>
      </c>
    </row>
    <row r="179" s="1" customFormat="1" ht="24" customHeight="1">
      <c r="B179" s="177"/>
      <c r="C179" s="211" t="s">
        <v>278</v>
      </c>
      <c r="D179" s="211" t="s">
        <v>223</v>
      </c>
      <c r="E179" s="212" t="s">
        <v>1869</v>
      </c>
      <c r="F179" s="213" t="s">
        <v>1870</v>
      </c>
      <c r="G179" s="214" t="s">
        <v>334</v>
      </c>
      <c r="H179" s="215">
        <v>18</v>
      </c>
      <c r="I179" s="216"/>
      <c r="J179" s="217">
        <f>ROUND(I179*H179,2)</f>
        <v>0</v>
      </c>
      <c r="K179" s="213" t="s">
        <v>155</v>
      </c>
      <c r="L179" s="218"/>
      <c r="M179" s="219" t="s">
        <v>1</v>
      </c>
      <c r="N179" s="220" t="s">
        <v>38</v>
      </c>
      <c r="O179" s="73"/>
      <c r="P179" s="187">
        <f>O179*H179</f>
        <v>0</v>
      </c>
      <c r="Q179" s="187">
        <v>0.080000000000000002</v>
      </c>
      <c r="R179" s="187">
        <f>Q179*H179</f>
        <v>1.44</v>
      </c>
      <c r="S179" s="187">
        <v>0</v>
      </c>
      <c r="T179" s="188">
        <f>S179*H179</f>
        <v>0</v>
      </c>
      <c r="AR179" s="189" t="s">
        <v>199</v>
      </c>
      <c r="AT179" s="189" t="s">
        <v>223</v>
      </c>
      <c r="AU179" s="189" t="s">
        <v>83</v>
      </c>
      <c r="AY179" s="18" t="s">
        <v>149</v>
      </c>
      <c r="BE179" s="190">
        <f>IF(N179="základní",J179,0)</f>
        <v>0</v>
      </c>
      <c r="BF179" s="190">
        <f>IF(N179="snížená",J179,0)</f>
        <v>0</v>
      </c>
      <c r="BG179" s="190">
        <f>IF(N179="zákl. přenesená",J179,0)</f>
        <v>0</v>
      </c>
      <c r="BH179" s="190">
        <f>IF(N179="sníž. přenesená",J179,0)</f>
        <v>0</v>
      </c>
      <c r="BI179" s="190">
        <f>IF(N179="nulová",J179,0)</f>
        <v>0</v>
      </c>
      <c r="BJ179" s="18" t="s">
        <v>81</v>
      </c>
      <c r="BK179" s="190">
        <f>ROUND(I179*H179,2)</f>
        <v>0</v>
      </c>
      <c r="BL179" s="18" t="s">
        <v>156</v>
      </c>
      <c r="BM179" s="189" t="s">
        <v>1871</v>
      </c>
    </row>
    <row r="180" s="1" customFormat="1" ht="16.5" customHeight="1">
      <c r="B180" s="177"/>
      <c r="C180" s="211" t="s">
        <v>286</v>
      </c>
      <c r="D180" s="211" t="s">
        <v>223</v>
      </c>
      <c r="E180" s="212" t="s">
        <v>1872</v>
      </c>
      <c r="F180" s="213" t="s">
        <v>1873</v>
      </c>
      <c r="G180" s="214" t="s">
        <v>334</v>
      </c>
      <c r="H180" s="215">
        <v>18</v>
      </c>
      <c r="I180" s="216"/>
      <c r="J180" s="217">
        <f>ROUND(I180*H180,2)</f>
        <v>0</v>
      </c>
      <c r="K180" s="213" t="s">
        <v>155</v>
      </c>
      <c r="L180" s="218"/>
      <c r="M180" s="219" t="s">
        <v>1</v>
      </c>
      <c r="N180" s="220" t="s">
        <v>38</v>
      </c>
      <c r="O180" s="73"/>
      <c r="P180" s="187">
        <f>O180*H180</f>
        <v>0</v>
      </c>
      <c r="Q180" s="187">
        <v>0.040000000000000001</v>
      </c>
      <c r="R180" s="187">
        <f>Q180*H180</f>
        <v>0.71999999999999997</v>
      </c>
      <c r="S180" s="187">
        <v>0</v>
      </c>
      <c r="T180" s="188">
        <f>S180*H180</f>
        <v>0</v>
      </c>
      <c r="AR180" s="189" t="s">
        <v>199</v>
      </c>
      <c r="AT180" s="189" t="s">
        <v>223</v>
      </c>
      <c r="AU180" s="189" t="s">
        <v>83</v>
      </c>
      <c r="AY180" s="18" t="s">
        <v>149</v>
      </c>
      <c r="BE180" s="190">
        <f>IF(N180="základní",J180,0)</f>
        <v>0</v>
      </c>
      <c r="BF180" s="190">
        <f>IF(N180="snížená",J180,0)</f>
        <v>0</v>
      </c>
      <c r="BG180" s="190">
        <f>IF(N180="zákl. přenesená",J180,0)</f>
        <v>0</v>
      </c>
      <c r="BH180" s="190">
        <f>IF(N180="sníž. přenesená",J180,0)</f>
        <v>0</v>
      </c>
      <c r="BI180" s="190">
        <f>IF(N180="nulová",J180,0)</f>
        <v>0</v>
      </c>
      <c r="BJ180" s="18" t="s">
        <v>81</v>
      </c>
      <c r="BK180" s="190">
        <f>ROUND(I180*H180,2)</f>
        <v>0</v>
      </c>
      <c r="BL180" s="18" t="s">
        <v>156</v>
      </c>
      <c r="BM180" s="189" t="s">
        <v>1874</v>
      </c>
    </row>
    <row r="181" s="1" customFormat="1" ht="24" customHeight="1">
      <c r="B181" s="177"/>
      <c r="C181" s="211" t="s">
        <v>293</v>
      </c>
      <c r="D181" s="211" t="s">
        <v>223</v>
      </c>
      <c r="E181" s="212" t="s">
        <v>1875</v>
      </c>
      <c r="F181" s="213" t="s">
        <v>1876</v>
      </c>
      <c r="G181" s="214" t="s">
        <v>334</v>
      </c>
      <c r="H181" s="215">
        <v>18</v>
      </c>
      <c r="I181" s="216"/>
      <c r="J181" s="217">
        <f>ROUND(I181*H181,2)</f>
        <v>0</v>
      </c>
      <c r="K181" s="213" t="s">
        <v>155</v>
      </c>
      <c r="L181" s="218"/>
      <c r="M181" s="219" t="s">
        <v>1</v>
      </c>
      <c r="N181" s="220" t="s">
        <v>38</v>
      </c>
      <c r="O181" s="73"/>
      <c r="P181" s="187">
        <f>O181*H181</f>
        <v>0</v>
      </c>
      <c r="Q181" s="187">
        <v>0.040000000000000001</v>
      </c>
      <c r="R181" s="187">
        <f>Q181*H181</f>
        <v>0.71999999999999997</v>
      </c>
      <c r="S181" s="187">
        <v>0</v>
      </c>
      <c r="T181" s="188">
        <f>S181*H181</f>
        <v>0</v>
      </c>
      <c r="AR181" s="189" t="s">
        <v>199</v>
      </c>
      <c r="AT181" s="189" t="s">
        <v>223</v>
      </c>
      <c r="AU181" s="189" t="s">
        <v>83</v>
      </c>
      <c r="AY181" s="18" t="s">
        <v>149</v>
      </c>
      <c r="BE181" s="190">
        <f>IF(N181="základní",J181,0)</f>
        <v>0</v>
      </c>
      <c r="BF181" s="190">
        <f>IF(N181="snížená",J181,0)</f>
        <v>0</v>
      </c>
      <c r="BG181" s="190">
        <f>IF(N181="zákl. přenesená",J181,0)</f>
        <v>0</v>
      </c>
      <c r="BH181" s="190">
        <f>IF(N181="sníž. přenesená",J181,0)</f>
        <v>0</v>
      </c>
      <c r="BI181" s="190">
        <f>IF(N181="nulová",J181,0)</f>
        <v>0</v>
      </c>
      <c r="BJ181" s="18" t="s">
        <v>81</v>
      </c>
      <c r="BK181" s="190">
        <f>ROUND(I181*H181,2)</f>
        <v>0</v>
      </c>
      <c r="BL181" s="18" t="s">
        <v>156</v>
      </c>
      <c r="BM181" s="189" t="s">
        <v>1877</v>
      </c>
    </row>
    <row r="182" s="1" customFormat="1" ht="24" customHeight="1">
      <c r="B182" s="177"/>
      <c r="C182" s="211" t="s">
        <v>297</v>
      </c>
      <c r="D182" s="211" t="s">
        <v>223</v>
      </c>
      <c r="E182" s="212" t="s">
        <v>1878</v>
      </c>
      <c r="F182" s="213" t="s">
        <v>1879</v>
      </c>
      <c r="G182" s="214" t="s">
        <v>334</v>
      </c>
      <c r="H182" s="215">
        <v>18</v>
      </c>
      <c r="I182" s="216"/>
      <c r="J182" s="217">
        <f>ROUND(I182*H182,2)</f>
        <v>0</v>
      </c>
      <c r="K182" s="213" t="s">
        <v>155</v>
      </c>
      <c r="L182" s="218"/>
      <c r="M182" s="219" t="s">
        <v>1</v>
      </c>
      <c r="N182" s="220" t="s">
        <v>38</v>
      </c>
      <c r="O182" s="73"/>
      <c r="P182" s="187">
        <f>O182*H182</f>
        <v>0</v>
      </c>
      <c r="Q182" s="187">
        <v>0.027</v>
      </c>
      <c r="R182" s="187">
        <f>Q182*H182</f>
        <v>0.48599999999999999</v>
      </c>
      <c r="S182" s="187">
        <v>0</v>
      </c>
      <c r="T182" s="188">
        <f>S182*H182</f>
        <v>0</v>
      </c>
      <c r="AR182" s="189" t="s">
        <v>199</v>
      </c>
      <c r="AT182" s="189" t="s">
        <v>223</v>
      </c>
      <c r="AU182" s="189" t="s">
        <v>83</v>
      </c>
      <c r="AY182" s="18" t="s">
        <v>149</v>
      </c>
      <c r="BE182" s="190">
        <f>IF(N182="základní",J182,0)</f>
        <v>0</v>
      </c>
      <c r="BF182" s="190">
        <f>IF(N182="snížená",J182,0)</f>
        <v>0</v>
      </c>
      <c r="BG182" s="190">
        <f>IF(N182="zákl. přenesená",J182,0)</f>
        <v>0</v>
      </c>
      <c r="BH182" s="190">
        <f>IF(N182="sníž. přenesená",J182,0)</f>
        <v>0</v>
      </c>
      <c r="BI182" s="190">
        <f>IF(N182="nulová",J182,0)</f>
        <v>0</v>
      </c>
      <c r="BJ182" s="18" t="s">
        <v>81</v>
      </c>
      <c r="BK182" s="190">
        <f>ROUND(I182*H182,2)</f>
        <v>0</v>
      </c>
      <c r="BL182" s="18" t="s">
        <v>156</v>
      </c>
      <c r="BM182" s="189" t="s">
        <v>1880</v>
      </c>
    </row>
    <row r="183" s="1" customFormat="1" ht="24" customHeight="1">
      <c r="B183" s="177"/>
      <c r="C183" s="211" t="s">
        <v>302</v>
      </c>
      <c r="D183" s="211" t="s">
        <v>223</v>
      </c>
      <c r="E183" s="212" t="s">
        <v>1881</v>
      </c>
      <c r="F183" s="213" t="s">
        <v>1882</v>
      </c>
      <c r="G183" s="214" t="s">
        <v>334</v>
      </c>
      <c r="H183" s="215">
        <v>18</v>
      </c>
      <c r="I183" s="216"/>
      <c r="J183" s="217">
        <f>ROUND(I183*H183,2)</f>
        <v>0</v>
      </c>
      <c r="K183" s="213" t="s">
        <v>155</v>
      </c>
      <c r="L183" s="218"/>
      <c r="M183" s="219" t="s">
        <v>1</v>
      </c>
      <c r="N183" s="220" t="s">
        <v>38</v>
      </c>
      <c r="O183" s="73"/>
      <c r="P183" s="187">
        <f>O183*H183</f>
        <v>0</v>
      </c>
      <c r="Q183" s="187">
        <v>0.0060000000000000001</v>
      </c>
      <c r="R183" s="187">
        <f>Q183*H183</f>
        <v>0.108</v>
      </c>
      <c r="S183" s="187">
        <v>0</v>
      </c>
      <c r="T183" s="188">
        <f>S183*H183</f>
        <v>0</v>
      </c>
      <c r="AR183" s="189" t="s">
        <v>199</v>
      </c>
      <c r="AT183" s="189" t="s">
        <v>223</v>
      </c>
      <c r="AU183" s="189" t="s">
        <v>83</v>
      </c>
      <c r="AY183" s="18" t="s">
        <v>149</v>
      </c>
      <c r="BE183" s="190">
        <f>IF(N183="základní",J183,0)</f>
        <v>0</v>
      </c>
      <c r="BF183" s="190">
        <f>IF(N183="snížená",J183,0)</f>
        <v>0</v>
      </c>
      <c r="BG183" s="190">
        <f>IF(N183="zákl. přenesená",J183,0)</f>
        <v>0</v>
      </c>
      <c r="BH183" s="190">
        <f>IF(N183="sníž. přenesená",J183,0)</f>
        <v>0</v>
      </c>
      <c r="BI183" s="190">
        <f>IF(N183="nulová",J183,0)</f>
        <v>0</v>
      </c>
      <c r="BJ183" s="18" t="s">
        <v>81</v>
      </c>
      <c r="BK183" s="190">
        <f>ROUND(I183*H183,2)</f>
        <v>0</v>
      </c>
      <c r="BL183" s="18" t="s">
        <v>156</v>
      </c>
      <c r="BM183" s="189" t="s">
        <v>1883</v>
      </c>
    </row>
    <row r="184" s="1" customFormat="1" ht="24" customHeight="1">
      <c r="B184" s="177"/>
      <c r="C184" s="178" t="s">
        <v>307</v>
      </c>
      <c r="D184" s="178" t="s">
        <v>151</v>
      </c>
      <c r="E184" s="179" t="s">
        <v>1884</v>
      </c>
      <c r="F184" s="180" t="s">
        <v>1885</v>
      </c>
      <c r="G184" s="181" t="s">
        <v>334</v>
      </c>
      <c r="H184" s="182">
        <v>18</v>
      </c>
      <c r="I184" s="183"/>
      <c r="J184" s="184">
        <f>ROUND(I184*H184,2)</f>
        <v>0</v>
      </c>
      <c r="K184" s="180" t="s">
        <v>155</v>
      </c>
      <c r="L184" s="37"/>
      <c r="M184" s="185" t="s">
        <v>1</v>
      </c>
      <c r="N184" s="186" t="s">
        <v>38</v>
      </c>
      <c r="O184" s="73"/>
      <c r="P184" s="187">
        <f>O184*H184</f>
        <v>0</v>
      </c>
      <c r="Q184" s="187">
        <v>0.21734000000000001</v>
      </c>
      <c r="R184" s="187">
        <f>Q184*H184</f>
        <v>3.9121200000000003</v>
      </c>
      <c r="S184" s="187">
        <v>0</v>
      </c>
      <c r="T184" s="188">
        <f>S184*H184</f>
        <v>0</v>
      </c>
      <c r="AR184" s="189" t="s">
        <v>156</v>
      </c>
      <c r="AT184" s="189" t="s">
        <v>151</v>
      </c>
      <c r="AU184" s="189" t="s">
        <v>83</v>
      </c>
      <c r="AY184" s="18" t="s">
        <v>149</v>
      </c>
      <c r="BE184" s="190">
        <f>IF(N184="základní",J184,0)</f>
        <v>0</v>
      </c>
      <c r="BF184" s="190">
        <f>IF(N184="snížená",J184,0)</f>
        <v>0</v>
      </c>
      <c r="BG184" s="190">
        <f>IF(N184="zákl. přenesená",J184,0)</f>
        <v>0</v>
      </c>
      <c r="BH184" s="190">
        <f>IF(N184="sníž. přenesená",J184,0)</f>
        <v>0</v>
      </c>
      <c r="BI184" s="190">
        <f>IF(N184="nulová",J184,0)</f>
        <v>0</v>
      </c>
      <c r="BJ184" s="18" t="s">
        <v>81</v>
      </c>
      <c r="BK184" s="190">
        <f>ROUND(I184*H184,2)</f>
        <v>0</v>
      </c>
      <c r="BL184" s="18" t="s">
        <v>156</v>
      </c>
      <c r="BM184" s="189" t="s">
        <v>1886</v>
      </c>
    </row>
    <row r="185" s="1" customFormat="1">
      <c r="B185" s="37"/>
      <c r="D185" s="191" t="s">
        <v>158</v>
      </c>
      <c r="F185" s="192" t="s">
        <v>1887</v>
      </c>
      <c r="I185" s="118"/>
      <c r="L185" s="37"/>
      <c r="M185" s="193"/>
      <c r="N185" s="73"/>
      <c r="O185" s="73"/>
      <c r="P185" s="73"/>
      <c r="Q185" s="73"/>
      <c r="R185" s="73"/>
      <c r="S185" s="73"/>
      <c r="T185" s="74"/>
      <c r="AT185" s="18" t="s">
        <v>158</v>
      </c>
      <c r="AU185" s="18" t="s">
        <v>83</v>
      </c>
    </row>
    <row r="186" s="1" customFormat="1" ht="16.5" customHeight="1">
      <c r="B186" s="177"/>
      <c r="C186" s="211" t="s">
        <v>312</v>
      </c>
      <c r="D186" s="211" t="s">
        <v>223</v>
      </c>
      <c r="E186" s="212" t="s">
        <v>1888</v>
      </c>
      <c r="F186" s="213" t="s">
        <v>1889</v>
      </c>
      <c r="G186" s="214" t="s">
        <v>334</v>
      </c>
      <c r="H186" s="215">
        <v>18</v>
      </c>
      <c r="I186" s="216"/>
      <c r="J186" s="217">
        <f>ROUND(I186*H186,2)</f>
        <v>0</v>
      </c>
      <c r="K186" s="213" t="s">
        <v>1</v>
      </c>
      <c r="L186" s="218"/>
      <c r="M186" s="219" t="s">
        <v>1</v>
      </c>
      <c r="N186" s="220" t="s">
        <v>38</v>
      </c>
      <c r="O186" s="73"/>
      <c r="P186" s="187">
        <f>O186*H186</f>
        <v>0</v>
      </c>
      <c r="Q186" s="187">
        <v>0.058000000000000003</v>
      </c>
      <c r="R186" s="187">
        <f>Q186*H186</f>
        <v>1.044</v>
      </c>
      <c r="S186" s="187">
        <v>0</v>
      </c>
      <c r="T186" s="188">
        <f>S186*H186</f>
        <v>0</v>
      </c>
      <c r="AR186" s="189" t="s">
        <v>199</v>
      </c>
      <c r="AT186" s="189" t="s">
        <v>223</v>
      </c>
      <c r="AU186" s="189" t="s">
        <v>83</v>
      </c>
      <c r="AY186" s="18" t="s">
        <v>149</v>
      </c>
      <c r="BE186" s="190">
        <f>IF(N186="základní",J186,0)</f>
        <v>0</v>
      </c>
      <c r="BF186" s="190">
        <f>IF(N186="snížená",J186,0)</f>
        <v>0</v>
      </c>
      <c r="BG186" s="190">
        <f>IF(N186="zákl. přenesená",J186,0)</f>
        <v>0</v>
      </c>
      <c r="BH186" s="190">
        <f>IF(N186="sníž. přenesená",J186,0)</f>
        <v>0</v>
      </c>
      <c r="BI186" s="190">
        <f>IF(N186="nulová",J186,0)</f>
        <v>0</v>
      </c>
      <c r="BJ186" s="18" t="s">
        <v>81</v>
      </c>
      <c r="BK186" s="190">
        <f>ROUND(I186*H186,2)</f>
        <v>0</v>
      </c>
      <c r="BL186" s="18" t="s">
        <v>156</v>
      </c>
      <c r="BM186" s="189" t="s">
        <v>1890</v>
      </c>
    </row>
    <row r="187" s="11" customFormat="1" ht="22.8" customHeight="1">
      <c r="B187" s="164"/>
      <c r="D187" s="165" t="s">
        <v>72</v>
      </c>
      <c r="E187" s="175" t="s">
        <v>445</v>
      </c>
      <c r="F187" s="175" t="s">
        <v>446</v>
      </c>
      <c r="I187" s="167"/>
      <c r="J187" s="176">
        <f>BK187</f>
        <v>0</v>
      </c>
      <c r="L187" s="164"/>
      <c r="M187" s="169"/>
      <c r="N187" s="170"/>
      <c r="O187" s="170"/>
      <c r="P187" s="171">
        <f>SUM(P188:P189)</f>
        <v>0</v>
      </c>
      <c r="Q187" s="170"/>
      <c r="R187" s="171">
        <f>SUM(R188:R189)</f>
        <v>0</v>
      </c>
      <c r="S187" s="170"/>
      <c r="T187" s="172">
        <f>SUM(T188:T189)</f>
        <v>0</v>
      </c>
      <c r="AR187" s="165" t="s">
        <v>81</v>
      </c>
      <c r="AT187" s="173" t="s">
        <v>72</v>
      </c>
      <c r="AU187" s="173" t="s">
        <v>81</v>
      </c>
      <c r="AY187" s="165" t="s">
        <v>149</v>
      </c>
      <c r="BK187" s="174">
        <f>SUM(BK188:BK189)</f>
        <v>0</v>
      </c>
    </row>
    <row r="188" s="1" customFormat="1" ht="48" customHeight="1">
      <c r="B188" s="177"/>
      <c r="C188" s="178" t="s">
        <v>316</v>
      </c>
      <c r="D188" s="178" t="s">
        <v>151</v>
      </c>
      <c r="E188" s="179" t="s">
        <v>870</v>
      </c>
      <c r="F188" s="180" t="s">
        <v>871</v>
      </c>
      <c r="G188" s="181" t="s">
        <v>226</v>
      </c>
      <c r="H188" s="182">
        <v>87.408000000000001</v>
      </c>
      <c r="I188" s="183"/>
      <c r="J188" s="184">
        <f>ROUND(I188*H188,2)</f>
        <v>0</v>
      </c>
      <c r="K188" s="180" t="s">
        <v>155</v>
      </c>
      <c r="L188" s="37"/>
      <c r="M188" s="185" t="s">
        <v>1</v>
      </c>
      <c r="N188" s="186" t="s">
        <v>38</v>
      </c>
      <c r="O188" s="73"/>
      <c r="P188" s="187">
        <f>O188*H188</f>
        <v>0</v>
      </c>
      <c r="Q188" s="187">
        <v>0</v>
      </c>
      <c r="R188" s="187">
        <f>Q188*H188</f>
        <v>0</v>
      </c>
      <c r="S188" s="187">
        <v>0</v>
      </c>
      <c r="T188" s="188">
        <f>S188*H188</f>
        <v>0</v>
      </c>
      <c r="AR188" s="189" t="s">
        <v>156</v>
      </c>
      <c r="AT188" s="189" t="s">
        <v>151</v>
      </c>
      <c r="AU188" s="189" t="s">
        <v>83</v>
      </c>
      <c r="AY188" s="18" t="s">
        <v>149</v>
      </c>
      <c r="BE188" s="190">
        <f>IF(N188="základní",J188,0)</f>
        <v>0</v>
      </c>
      <c r="BF188" s="190">
        <f>IF(N188="snížená",J188,0)</f>
        <v>0</v>
      </c>
      <c r="BG188" s="190">
        <f>IF(N188="zákl. přenesená",J188,0)</f>
        <v>0</v>
      </c>
      <c r="BH188" s="190">
        <f>IF(N188="sníž. přenesená",J188,0)</f>
        <v>0</v>
      </c>
      <c r="BI188" s="190">
        <f>IF(N188="nulová",J188,0)</f>
        <v>0</v>
      </c>
      <c r="BJ188" s="18" t="s">
        <v>81</v>
      </c>
      <c r="BK188" s="190">
        <f>ROUND(I188*H188,2)</f>
        <v>0</v>
      </c>
      <c r="BL188" s="18" t="s">
        <v>156</v>
      </c>
      <c r="BM188" s="189" t="s">
        <v>1891</v>
      </c>
    </row>
    <row r="189" s="1" customFormat="1">
      <c r="B189" s="37"/>
      <c r="D189" s="191" t="s">
        <v>158</v>
      </c>
      <c r="F189" s="192" t="s">
        <v>1892</v>
      </c>
      <c r="I189" s="118"/>
      <c r="L189" s="37"/>
      <c r="M189" s="221"/>
      <c r="N189" s="222"/>
      <c r="O189" s="222"/>
      <c r="P189" s="222"/>
      <c r="Q189" s="222"/>
      <c r="R189" s="222"/>
      <c r="S189" s="222"/>
      <c r="T189" s="223"/>
      <c r="AT189" s="18" t="s">
        <v>158</v>
      </c>
      <c r="AU189" s="18" t="s">
        <v>83</v>
      </c>
    </row>
    <row r="190" s="1" customFormat="1" ht="6.96" customHeight="1">
      <c r="B190" s="56"/>
      <c r="C190" s="57"/>
      <c r="D190" s="57"/>
      <c r="E190" s="57"/>
      <c r="F190" s="57"/>
      <c r="G190" s="57"/>
      <c r="H190" s="57"/>
      <c r="I190" s="139"/>
      <c r="J190" s="57"/>
      <c r="K190" s="57"/>
      <c r="L190" s="37"/>
    </row>
  </sheetData>
  <autoFilter ref="C120:K189"/>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BOULALIBORNB\Administrator</dc:creator>
  <cp:lastModifiedBy>BOULALIBORNB\Administrator</cp:lastModifiedBy>
  <dcterms:created xsi:type="dcterms:W3CDTF">2019-07-02T16:11:04Z</dcterms:created>
  <dcterms:modified xsi:type="dcterms:W3CDTF">2019-07-02T16:11:21Z</dcterms:modified>
</cp:coreProperties>
</file>